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pache24\htdocs\Download\"/>
    </mc:Choice>
  </mc:AlternateContent>
  <xr:revisionPtr revIDLastSave="0" documentId="13_ncr:1_{F67AE68F-8C43-4DCE-BD08-B5A79EBA1C6F}" xr6:coauthVersionLast="47" xr6:coauthVersionMax="47" xr10:uidLastSave="{00000000-0000-0000-0000-000000000000}"/>
  <bookViews>
    <workbookView xWindow="-108" yWindow="-108" windowWidth="23256" windowHeight="12576" activeTab="1" xr2:uid="{6766C9E8-8EE4-4795-9799-1F38338F7799}"/>
  </bookViews>
  <sheets>
    <sheet name="Intro" sheetId="5" r:id="rId1"/>
    <sheet name="Holidays" sheetId="3" r:id="rId2"/>
    <sheet name="Public Holidays" sheetId="2" state="hidden" r:id="rId3"/>
  </sheets>
  <functionGroups builtInGroupCount="19"/>
  <externalReferences>
    <externalReference r:id="rId4"/>
    <externalReference r:id="rId5"/>
  </externalReferences>
  <definedNames>
    <definedName name="BankTotal">'[1]Bank Rolls'!$F$12</definedName>
    <definedName name="DATA1" localSheetId="1">'[2]Sliced Lbs'!#REF!</definedName>
    <definedName name="DATA1" localSheetId="0">'[2]Sliced Lbs'!#REF!</definedName>
    <definedName name="DATA1">'[2]Sliced Lbs'!#REF!</definedName>
    <definedName name="DATA10" localSheetId="1">#REF!</definedName>
    <definedName name="DATA10">#REF!</definedName>
    <definedName name="DATA11" localSheetId="1">#REF!</definedName>
    <definedName name="DATA11">#REF!</definedName>
    <definedName name="DATA12" localSheetId="1">#REF!</definedName>
    <definedName name="DATA12">#REF!</definedName>
    <definedName name="DATA13" localSheetId="1">#REF!</definedName>
    <definedName name="DATA13">#REF!</definedName>
    <definedName name="DATA14" localSheetId="1">#REF!</definedName>
    <definedName name="DATA14">#REF!</definedName>
    <definedName name="DATA15" localSheetId="1">#REF!</definedName>
    <definedName name="DATA15">#REF!</definedName>
    <definedName name="DATA16" localSheetId="1">#REF!</definedName>
    <definedName name="DATA16">#REF!</definedName>
    <definedName name="DATA17" localSheetId="1">#REF!</definedName>
    <definedName name="DATA17">#REF!</definedName>
    <definedName name="DATA18" localSheetId="1">#REF!</definedName>
    <definedName name="DATA18">#REF!</definedName>
    <definedName name="DATA19" localSheetId="1">#REF!</definedName>
    <definedName name="DATA19">#REF!</definedName>
    <definedName name="DATA2" localSheetId="1">'[2]Sliced Lbs'!#REF!</definedName>
    <definedName name="DATA2" localSheetId="0">'[2]Sliced Lbs'!#REF!</definedName>
    <definedName name="DATA2">'[2]Sliced Lbs'!#REF!</definedName>
    <definedName name="DATA20" localSheetId="1">#REF!</definedName>
    <definedName name="DATA20">#REF!</definedName>
    <definedName name="DATA21" localSheetId="1">#REF!</definedName>
    <definedName name="DATA21">#REF!</definedName>
    <definedName name="DATA22" localSheetId="1">#REF!</definedName>
    <definedName name="DATA22">#REF!</definedName>
    <definedName name="DATA23" localSheetId="1">#REF!</definedName>
    <definedName name="DATA23">#REF!</definedName>
    <definedName name="DATA24" localSheetId="1">#REF!</definedName>
    <definedName name="DATA24">#REF!</definedName>
    <definedName name="DATA25" localSheetId="1">#REF!</definedName>
    <definedName name="DATA25">#REF!</definedName>
    <definedName name="DATA26" localSheetId="1">#REF!</definedName>
    <definedName name="DATA26">#REF!</definedName>
    <definedName name="DATA27" localSheetId="1">#REF!</definedName>
    <definedName name="DATA27">#REF!</definedName>
    <definedName name="DATA28" localSheetId="1">#REF!</definedName>
    <definedName name="DATA28">#REF!</definedName>
    <definedName name="DATA29" localSheetId="1">#REF!</definedName>
    <definedName name="DATA29">#REF!</definedName>
    <definedName name="DATA3" localSheetId="1">'[2]Sliced Lbs'!#REF!</definedName>
    <definedName name="DATA3" localSheetId="0">'[2]Sliced Lbs'!#REF!</definedName>
    <definedName name="DATA3">'[2]Sliced Lbs'!#REF!</definedName>
    <definedName name="DATA4" localSheetId="1">'[2]Sliced Lbs'!#REF!</definedName>
    <definedName name="DATA4" localSheetId="0">'[2]Sliced Lbs'!#REF!</definedName>
    <definedName name="DATA4">'[2]Sliced Lbs'!#REF!</definedName>
    <definedName name="DATA5" localSheetId="1">'[2]Sliced Lbs'!#REF!</definedName>
    <definedName name="DATA5">'[2]Sliced Lbs'!#REF!</definedName>
    <definedName name="DATA6" localSheetId="1">#REF!</definedName>
    <definedName name="DATA6">#REF!</definedName>
    <definedName name="DATA7" localSheetId="1">#REF!</definedName>
    <definedName name="DATA7">#REF!</definedName>
    <definedName name="DATA8" localSheetId="1">#REF!</definedName>
    <definedName name="DATA8">#REF!</definedName>
    <definedName name="DATA9" localSheetId="1">#REF!</definedName>
    <definedName name="DATA9">#REF!</definedName>
    <definedName name="DimeTotal">[1]Dimes!$F$12</definedName>
    <definedName name="DollarTotal">[1]Dollars!$F$12</definedName>
    <definedName name="EagleTotal">'[1]Silver Eagles'!$F$12</definedName>
    <definedName name="HalfDimeTotal">'[1]Half Dimes'!$F$12</definedName>
    <definedName name="HalfTotal">'[1]Half Dollars'!$F$12</definedName>
    <definedName name="LargeTotal">'[1]Large Cents'!$F$12</definedName>
    <definedName name="MintTotal">'[1]Mint Sets'!$F$12</definedName>
    <definedName name="NickelTotal">[1]Nickels!$F$12</definedName>
    <definedName name="OtherTotal">[1]Other!$F$12</definedName>
    <definedName name="Paper_Pictures">"Picture 6,Picture 3"</definedName>
    <definedName name="_xlnm.Print_Titles" localSheetId="1">Holidays!$A:$A</definedName>
    <definedName name="QuarterTotal">[1]Quarters!$F$12</definedName>
    <definedName name="SAPCrosstab2" localSheetId="1">#REF!</definedName>
    <definedName name="SAPCrosstab2">#REF!</definedName>
    <definedName name="SmallTotal">'[1]Small Cents'!$F$12</definedName>
    <definedName name="TEST0" localSheetId="1">#REF!</definedName>
    <definedName name="TEST0">#REF!</definedName>
    <definedName name="TEST0.3376" localSheetId="1">#REF!</definedName>
    <definedName name="TEST0.3376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ThreeTotal">'[1]Three Cents'!$F$12</definedName>
    <definedName name="TITLE1" localSheetId="1">'[2]Sliced Lbs'!#REF!</definedName>
    <definedName name="TITLE1" localSheetId="0">'[2]Sliced Lbs'!#REF!</definedName>
    <definedName name="TITLE1">'[2]Sliced Lbs'!#REF!</definedName>
    <definedName name="TOTAL1" localSheetId="1">#REF!</definedName>
    <definedName name="TOTAL1">#REF!</definedName>
    <definedName name="TwentyTotal">'[1]Twenty Cents'!$F$12</definedName>
    <definedName name="TwoTotal">'[1]Two Cents'!$F$12</definedName>
    <definedName name="WHOLE_TABLE" localSheetId="1">#REF!</definedName>
    <definedName name="WHOLE_TAB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G14" i="3" s="1"/>
  <c r="C14" i="3"/>
  <c r="B14" i="3"/>
  <c r="D14" i="3" s="1"/>
  <c r="B17" i="3"/>
  <c r="C17" i="3" s="1"/>
  <c r="B18" i="3"/>
  <c r="C18" i="3" s="1"/>
  <c r="B15" i="2"/>
  <c r="B14" i="2"/>
  <c r="B16" i="3"/>
  <c r="C16" i="3" s="1"/>
  <c r="B13" i="3"/>
  <c r="C13" i="3" s="1"/>
  <c r="B21" i="3"/>
  <c r="D21" i="3" s="1"/>
  <c r="B9" i="2"/>
  <c r="B11" i="3"/>
  <c r="C11" i="3" s="1"/>
  <c r="B10" i="3"/>
  <c r="D10" i="3" s="1"/>
  <c r="B8" i="3"/>
  <c r="C8" i="3" s="1"/>
  <c r="B7" i="3"/>
  <c r="D7" i="3" s="1"/>
  <c r="B5" i="3"/>
  <c r="C5" i="3" s="1"/>
  <c r="B25" i="3"/>
  <c r="C25" i="3" s="1"/>
  <c r="B24" i="3"/>
  <c r="D24" i="3" s="1"/>
  <c r="E1" i="3"/>
  <c r="E6" i="3" s="1"/>
  <c r="F6" i="3" s="1"/>
  <c r="B23" i="3"/>
  <c r="C23" i="3" s="1"/>
  <c r="B22" i="3"/>
  <c r="D22" i="3" s="1"/>
  <c r="B20" i="3"/>
  <c r="C20" i="3" s="1"/>
  <c r="B19" i="3"/>
  <c r="D19" i="3" s="1"/>
  <c r="B15" i="3"/>
  <c r="D15" i="3" s="1"/>
  <c r="B12" i="3"/>
  <c r="D12" i="3" s="1"/>
  <c r="B9" i="3"/>
  <c r="D9" i="3" s="1"/>
  <c r="B6" i="3"/>
  <c r="D6" i="3" s="1"/>
  <c r="B3" i="3"/>
  <c r="C3" i="3" s="1"/>
  <c r="F14" i="3" l="1"/>
  <c r="E17" i="3"/>
  <c r="C10" i="3"/>
  <c r="D16" i="3"/>
  <c r="D25" i="3"/>
  <c r="E11" i="3"/>
  <c r="G11" i="3" s="1"/>
  <c r="E25" i="3"/>
  <c r="G25" i="3" s="1"/>
  <c r="D18" i="3"/>
  <c r="E10" i="3"/>
  <c r="G10" i="3" s="1"/>
  <c r="E5" i="3"/>
  <c r="E7" i="3"/>
  <c r="C21" i="3"/>
  <c r="C7" i="3"/>
  <c r="E8" i="3"/>
  <c r="D11" i="3"/>
  <c r="E21" i="3"/>
  <c r="F21" i="3" s="1"/>
  <c r="E16" i="3"/>
  <c r="F16" i="3" s="1"/>
  <c r="D8" i="3"/>
  <c r="E13" i="3"/>
  <c r="D13" i="3"/>
  <c r="E18" i="3"/>
  <c r="F18" i="3" s="1"/>
  <c r="D17" i="3"/>
  <c r="F11" i="3"/>
  <c r="D5" i="3"/>
  <c r="B4" i="3"/>
  <c r="C22" i="3"/>
  <c r="C19" i="3"/>
  <c r="C15" i="3"/>
  <c r="C12" i="3"/>
  <c r="C9" i="3"/>
  <c r="C24" i="3"/>
  <c r="C6" i="3"/>
  <c r="D20" i="3"/>
  <c r="H1" i="3"/>
  <c r="E12" i="3"/>
  <c r="E20" i="3"/>
  <c r="F20" i="3" s="1"/>
  <c r="E23" i="3"/>
  <c r="F23" i="3" s="1"/>
  <c r="E3" i="3"/>
  <c r="E9" i="3"/>
  <c r="F9" i="3" s="1"/>
  <c r="E19" i="3"/>
  <c r="E22" i="3"/>
  <c r="F22" i="3" s="1"/>
  <c r="E15" i="3"/>
  <c r="E24" i="3"/>
  <c r="F24" i="3" s="1"/>
  <c r="G6" i="3"/>
  <c r="D23" i="3"/>
  <c r="D3" i="3"/>
  <c r="B17" i="2"/>
  <c r="B16" i="2"/>
  <c r="B11" i="2"/>
  <c r="B10" i="2"/>
  <c r="B8" i="2"/>
  <c r="B7" i="2"/>
  <c r="B6" i="2"/>
  <c r="B4" i="2"/>
  <c r="B3" i="2"/>
  <c r="H17" i="3" l="1"/>
  <c r="H14" i="3"/>
  <c r="I17" i="3"/>
  <c r="J17" i="3"/>
  <c r="F17" i="3"/>
  <c r="G17" i="3"/>
  <c r="F25" i="3"/>
  <c r="F10" i="3"/>
  <c r="G16" i="3"/>
  <c r="G18" i="3"/>
  <c r="F8" i="3"/>
  <c r="G8" i="3"/>
  <c r="F13" i="3"/>
  <c r="G13" i="3"/>
  <c r="H19" i="3"/>
  <c r="I19" i="3" s="1"/>
  <c r="H11" i="3"/>
  <c r="H18" i="3"/>
  <c r="H16" i="3"/>
  <c r="H21" i="3"/>
  <c r="H13" i="3"/>
  <c r="H25" i="3"/>
  <c r="H8" i="3"/>
  <c r="H5" i="3"/>
  <c r="H10" i="3"/>
  <c r="H7" i="3"/>
  <c r="G21" i="3"/>
  <c r="F7" i="3"/>
  <c r="G7" i="3"/>
  <c r="G5" i="3"/>
  <c r="F5" i="3"/>
  <c r="H23" i="3"/>
  <c r="H20" i="3"/>
  <c r="H15" i="3"/>
  <c r="D4" i="3"/>
  <c r="C4" i="3"/>
  <c r="H24" i="3"/>
  <c r="F3" i="3"/>
  <c r="E4" i="3"/>
  <c r="G15" i="3"/>
  <c r="F15" i="3"/>
  <c r="G19" i="3"/>
  <c r="F19" i="3"/>
  <c r="H22" i="3"/>
  <c r="G12" i="3"/>
  <c r="F12" i="3"/>
  <c r="K1" i="3"/>
  <c r="H6" i="3"/>
  <c r="I6" i="3" s="1"/>
  <c r="H3" i="3"/>
  <c r="H12" i="3"/>
  <c r="I12" i="3" s="1"/>
  <c r="H9" i="3"/>
  <c r="I9" i="3" s="1"/>
  <c r="G24" i="3"/>
  <c r="G22" i="3"/>
  <c r="G9" i="3"/>
  <c r="G3" i="3"/>
  <c r="G23" i="3"/>
  <c r="G20" i="3"/>
  <c r="K17" i="3" l="1"/>
  <c r="K14" i="3"/>
  <c r="J14" i="3"/>
  <c r="I14" i="3"/>
  <c r="L17" i="3"/>
  <c r="M17" i="3"/>
  <c r="I10" i="3"/>
  <c r="J10" i="3"/>
  <c r="I11" i="3"/>
  <c r="J11" i="3"/>
  <c r="I18" i="3"/>
  <c r="J18" i="3"/>
  <c r="J19" i="3"/>
  <c r="I8" i="3"/>
  <c r="J8" i="3"/>
  <c r="K5" i="3"/>
  <c r="K10" i="3"/>
  <c r="K7" i="3"/>
  <c r="K11" i="3"/>
  <c r="K18" i="3"/>
  <c r="K16" i="3"/>
  <c r="K13" i="3"/>
  <c r="K21" i="3"/>
  <c r="K8" i="3"/>
  <c r="K25" i="3"/>
  <c r="I25" i="3"/>
  <c r="J25" i="3"/>
  <c r="I7" i="3"/>
  <c r="J7" i="3"/>
  <c r="I13" i="3"/>
  <c r="J13" i="3"/>
  <c r="I21" i="3"/>
  <c r="J21" i="3"/>
  <c r="I5" i="3"/>
  <c r="J5" i="3"/>
  <c r="J16" i="3"/>
  <c r="I16" i="3"/>
  <c r="J23" i="3"/>
  <c r="I23" i="3"/>
  <c r="J22" i="3"/>
  <c r="I22" i="3"/>
  <c r="J24" i="3"/>
  <c r="I24" i="3"/>
  <c r="G4" i="3"/>
  <c r="F4" i="3"/>
  <c r="H4" i="3"/>
  <c r="I3" i="3"/>
  <c r="J15" i="3"/>
  <c r="I15" i="3"/>
  <c r="J20" i="3"/>
  <c r="I20" i="3"/>
  <c r="J9" i="3"/>
  <c r="J12" i="3"/>
  <c r="J3" i="3"/>
  <c r="J6" i="3"/>
  <c r="K3" i="3"/>
  <c r="K22" i="3"/>
  <c r="L22" i="3" s="1"/>
  <c r="K6" i="3"/>
  <c r="L6" i="3" s="1"/>
  <c r="K12" i="3"/>
  <c r="L12" i="3" s="1"/>
  <c r="K15" i="3"/>
  <c r="L15" i="3" s="1"/>
  <c r="K19" i="3"/>
  <c r="L19" i="3" s="1"/>
  <c r="K24" i="3"/>
  <c r="L24" i="3" s="1"/>
  <c r="K23" i="3"/>
  <c r="L23" i="3" s="1"/>
  <c r="K9" i="3"/>
  <c r="L9" i="3" s="1"/>
  <c r="N1" i="3"/>
  <c r="K20" i="3"/>
  <c r="L20" i="3" s="1"/>
  <c r="M14" i="3" l="1"/>
  <c r="L14" i="3"/>
  <c r="N17" i="3"/>
  <c r="N14" i="3"/>
  <c r="P17" i="3"/>
  <c r="O17" i="3"/>
  <c r="M13" i="3"/>
  <c r="L13" i="3"/>
  <c r="M16" i="3"/>
  <c r="L16" i="3"/>
  <c r="L11" i="3"/>
  <c r="M11" i="3"/>
  <c r="L7" i="3"/>
  <c r="M7" i="3"/>
  <c r="L18" i="3"/>
  <c r="M18" i="3"/>
  <c r="N8" i="3"/>
  <c r="N16" i="3"/>
  <c r="N13" i="3"/>
  <c r="N25" i="3"/>
  <c r="N5" i="3"/>
  <c r="N10" i="3"/>
  <c r="N7" i="3"/>
  <c r="N18" i="3"/>
  <c r="N11" i="3"/>
  <c r="N21" i="3"/>
  <c r="M25" i="3"/>
  <c r="L25" i="3"/>
  <c r="L10" i="3"/>
  <c r="M10" i="3"/>
  <c r="L8" i="3"/>
  <c r="M8" i="3"/>
  <c r="L5" i="3"/>
  <c r="M5" i="3"/>
  <c r="M21" i="3"/>
  <c r="L21" i="3"/>
  <c r="I4" i="3"/>
  <c r="J4" i="3"/>
  <c r="K4" i="3"/>
  <c r="L3" i="3"/>
  <c r="M24" i="3"/>
  <c r="M19" i="3"/>
  <c r="M15" i="3"/>
  <c r="M12" i="3"/>
  <c r="M20" i="3"/>
  <c r="M6" i="3"/>
  <c r="M23" i="3"/>
  <c r="Q1" i="3"/>
  <c r="N12" i="3"/>
  <c r="O12" i="3" s="1"/>
  <c r="N3" i="3"/>
  <c r="N23" i="3"/>
  <c r="O23" i="3" s="1"/>
  <c r="N20" i="3"/>
  <c r="O20" i="3" s="1"/>
  <c r="N19" i="3"/>
  <c r="O19" i="3" s="1"/>
  <c r="N6" i="3"/>
  <c r="O6" i="3" s="1"/>
  <c r="N22" i="3"/>
  <c r="O22" i="3" s="1"/>
  <c r="N15" i="3"/>
  <c r="O15" i="3" s="1"/>
  <c r="N9" i="3"/>
  <c r="O9" i="3" s="1"/>
  <c r="N24" i="3"/>
  <c r="O24" i="3" s="1"/>
  <c r="M22" i="3"/>
  <c r="M9" i="3"/>
  <c r="M3" i="3"/>
  <c r="P14" i="3" l="1"/>
  <c r="O14" i="3"/>
  <c r="Q17" i="3"/>
  <c r="R17" i="3" s="1"/>
  <c r="Q14" i="3"/>
  <c r="S17" i="3"/>
  <c r="O5" i="3"/>
  <c r="P5" i="3"/>
  <c r="P13" i="3"/>
  <c r="O13" i="3"/>
  <c r="P10" i="3"/>
  <c r="O10" i="3"/>
  <c r="O25" i="3"/>
  <c r="P25" i="3"/>
  <c r="O21" i="3"/>
  <c r="P21" i="3"/>
  <c r="O16" i="3"/>
  <c r="P16" i="3"/>
  <c r="O11" i="3"/>
  <c r="P11" i="3"/>
  <c r="P8" i="3"/>
  <c r="O8" i="3"/>
  <c r="O18" i="3"/>
  <c r="P18" i="3"/>
  <c r="Q21" i="3"/>
  <c r="Q25" i="3"/>
  <c r="Q10" i="3"/>
  <c r="Q16" i="3"/>
  <c r="Q13" i="3"/>
  <c r="Q8" i="3"/>
  <c r="Q5" i="3"/>
  <c r="Q11" i="3"/>
  <c r="Q7" i="3"/>
  <c r="Q18" i="3"/>
  <c r="P7" i="3"/>
  <c r="O7" i="3"/>
  <c r="O3" i="3"/>
  <c r="N4" i="3"/>
  <c r="L4" i="3"/>
  <c r="M4" i="3"/>
  <c r="P9" i="3"/>
  <c r="P15" i="3"/>
  <c r="Q20" i="3"/>
  <c r="R20" i="3" s="1"/>
  <c r="T1" i="3"/>
  <c r="Q23" i="3"/>
  <c r="R23" i="3" s="1"/>
  <c r="Q19" i="3"/>
  <c r="R19" i="3" s="1"/>
  <c r="Q12" i="3"/>
  <c r="R12" i="3" s="1"/>
  <c r="Q24" i="3"/>
  <c r="R24" i="3" s="1"/>
  <c r="Q3" i="3"/>
  <c r="Q9" i="3"/>
  <c r="R9" i="3" s="1"/>
  <c r="Q6" i="3"/>
  <c r="R6" i="3" s="1"/>
  <c r="Q22" i="3"/>
  <c r="R22" i="3" s="1"/>
  <c r="Q15" i="3"/>
  <c r="R15" i="3" s="1"/>
  <c r="P22" i="3"/>
  <c r="P6" i="3"/>
  <c r="P19" i="3"/>
  <c r="P20" i="3"/>
  <c r="P23" i="3"/>
  <c r="P12" i="3"/>
  <c r="P24" i="3"/>
  <c r="P3" i="3"/>
  <c r="T17" i="3" l="1"/>
  <c r="T14" i="3"/>
  <c r="S14" i="3"/>
  <c r="R14" i="3"/>
  <c r="U17" i="3"/>
  <c r="V17" i="3"/>
  <c r="S13" i="3"/>
  <c r="R13" i="3"/>
  <c r="R10" i="3"/>
  <c r="S10" i="3"/>
  <c r="R18" i="3"/>
  <c r="S18" i="3"/>
  <c r="R25" i="3"/>
  <c r="S25" i="3"/>
  <c r="T11" i="3"/>
  <c r="T10" i="3"/>
  <c r="T7" i="3"/>
  <c r="T25" i="3"/>
  <c r="T16" i="3"/>
  <c r="T13" i="3"/>
  <c r="T18" i="3"/>
  <c r="T21" i="3"/>
  <c r="T5" i="3"/>
  <c r="T8" i="3"/>
  <c r="S7" i="3"/>
  <c r="R7" i="3"/>
  <c r="R21" i="3"/>
  <c r="S21" i="3"/>
  <c r="R8" i="3"/>
  <c r="S8" i="3"/>
  <c r="S16" i="3"/>
  <c r="R16" i="3"/>
  <c r="S11" i="3"/>
  <c r="R11" i="3"/>
  <c r="S5" i="3"/>
  <c r="R5" i="3"/>
  <c r="R3" i="3"/>
  <c r="Q4" i="3"/>
  <c r="O4" i="3"/>
  <c r="P4" i="3"/>
  <c r="S15" i="3"/>
  <c r="S23" i="3"/>
  <c r="S22" i="3"/>
  <c r="T15" i="3"/>
  <c r="U15" i="3" s="1"/>
  <c r="T12" i="3"/>
  <c r="U12" i="3" s="1"/>
  <c r="T24" i="3"/>
  <c r="U24" i="3" s="1"/>
  <c r="T23" i="3"/>
  <c r="U23" i="3" s="1"/>
  <c r="T20" i="3"/>
  <c r="U20" i="3" s="1"/>
  <c r="T3" i="3"/>
  <c r="T19" i="3"/>
  <c r="U19" i="3" s="1"/>
  <c r="T22" i="3"/>
  <c r="U22" i="3" s="1"/>
  <c r="T6" i="3"/>
  <c r="U6" i="3" s="1"/>
  <c r="T9" i="3"/>
  <c r="U9" i="3" s="1"/>
  <c r="S6" i="3"/>
  <c r="S20" i="3"/>
  <c r="S9" i="3"/>
  <c r="S3" i="3"/>
  <c r="S24" i="3"/>
  <c r="S19" i="3"/>
  <c r="S12" i="3"/>
  <c r="V14" i="3" l="1"/>
  <c r="U14" i="3"/>
  <c r="U18" i="3"/>
  <c r="V18" i="3"/>
  <c r="U21" i="3"/>
  <c r="V21" i="3"/>
  <c r="U13" i="3"/>
  <c r="V13" i="3"/>
  <c r="U16" i="3"/>
  <c r="V16" i="3"/>
  <c r="U25" i="3"/>
  <c r="V25" i="3"/>
  <c r="U7" i="3"/>
  <c r="V7" i="3"/>
  <c r="U8" i="3"/>
  <c r="V8" i="3"/>
  <c r="U10" i="3"/>
  <c r="V10" i="3"/>
  <c r="V5" i="3"/>
  <c r="U5" i="3"/>
  <c r="U11" i="3"/>
  <c r="V11" i="3"/>
  <c r="U3" i="3"/>
  <c r="T4" i="3"/>
  <c r="S4" i="3"/>
  <c r="R4" i="3"/>
  <c r="V12" i="3"/>
  <c r="V6" i="3"/>
  <c r="V15" i="3"/>
  <c r="V22" i="3"/>
  <c r="V19" i="3"/>
  <c r="V3" i="3"/>
  <c r="V20" i="3"/>
  <c r="V9" i="3"/>
  <c r="V23" i="3"/>
  <c r="V24" i="3"/>
  <c r="U4" i="3" l="1"/>
  <c r="V4" i="3"/>
</calcChain>
</file>

<file path=xl/sharedStrings.xml><?xml version="1.0" encoding="utf-8"?>
<sst xmlns="http://schemas.openxmlformats.org/spreadsheetml/2006/main" count="70" uniqueCount="46">
  <si>
    <t>New Year's Day</t>
  </si>
  <si>
    <t>Martin Luther King Jr. Day</t>
  </si>
  <si>
    <t>President's Day</t>
  </si>
  <si>
    <t>St Patrick's Day</t>
  </si>
  <si>
    <t>Good Friday</t>
  </si>
  <si>
    <t>Easter Day</t>
  </si>
  <si>
    <t>Easter Monday</t>
  </si>
  <si>
    <t>Early May Bank Holiday</t>
  </si>
  <si>
    <t>Memorial Day</t>
  </si>
  <si>
    <t>Spring Bank Holiday</t>
  </si>
  <si>
    <t>Independence Day</t>
  </si>
  <si>
    <t>Orangeman's Day</t>
  </si>
  <si>
    <t>Summer Bank Holiday (Scotland)</t>
  </si>
  <si>
    <t>Summer Bank Holiday</t>
  </si>
  <si>
    <t>Labor Day</t>
  </si>
  <si>
    <t>Thanksgiving Day</t>
  </si>
  <si>
    <t>St Andrew's Day</t>
  </si>
  <si>
    <t>Christmas Eve</t>
  </si>
  <si>
    <t>Christmas Day</t>
  </si>
  <si>
    <t>Boxing Day</t>
  </si>
  <si>
    <t>New Year's Eve</t>
  </si>
  <si>
    <t>Holiday</t>
  </si>
  <si>
    <t>Actual</t>
  </si>
  <si>
    <t>Day of week</t>
  </si>
  <si>
    <t>Hogmanay</t>
  </si>
  <si>
    <t>Hogmanay (Scotland)</t>
  </si>
  <si>
    <t>St Patrick's Day (Ireland)</t>
  </si>
  <si>
    <t>Easter Monday (UK)</t>
  </si>
  <si>
    <t>Early May Bank Holiday (UK)</t>
  </si>
  <si>
    <t>Spring Bank Holiday (UK)</t>
  </si>
  <si>
    <t>Orangeman's Day (Ireland)</t>
  </si>
  <si>
    <t>St Andrew's Day (Scotland)</t>
  </si>
  <si>
    <t>Independence Day (US)</t>
  </si>
  <si>
    <t>Thanksgiving Day (US)</t>
  </si>
  <si>
    <t>Martin Luther King Jr. Day (US)</t>
  </si>
  <si>
    <t>President's Day (US)</t>
  </si>
  <si>
    <t>Memorial Day (US)</t>
  </si>
  <si>
    <t>Summer Bank Holiday (UK)</t>
  </si>
  <si>
    <t>Labor Day (US)</t>
  </si>
  <si>
    <t>Boxing Day (UK)</t>
  </si>
  <si>
    <t>Good Friday (UK)</t>
  </si>
  <si>
    <t>Observed On</t>
  </si>
  <si>
    <t>Click the logo to visit our website</t>
  </si>
  <si>
    <t>Version 2.3</t>
  </si>
  <si>
    <t>©Copyright Abbydale Systems LLC. 2020 - 2021</t>
  </si>
  <si>
    <t>Juneteenth (US)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</si>
</sst>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16" x14ac:knownFonts="1">
    <font>
      <sz val="11"/>
      <color theme="1"/>
      <name val="Calibri"/>
      <family val="2"/>
      <scheme val="minor"/>
    </font>
    <font>
      <sz val="10"/>
      <color rgb="FF21212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A010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sz val="16"/>
      <color theme="2"/>
      <name val="Calibri"/>
      <family val="2"/>
      <scheme val="minor"/>
    </font>
    <font>
      <sz val="22"/>
      <color rgb="FFFFFF00"/>
      <name val="Calibri"/>
      <family val="2"/>
      <scheme val="minor"/>
    </font>
    <font>
      <sz val="16"/>
      <color rgb="FFFFFFFF"/>
      <name val="Calibri"/>
      <family val="2"/>
      <scheme val="minor"/>
    </font>
    <font>
      <sz val="16"/>
      <color rgb="FFFFFF00"/>
      <name val="Calibri"/>
      <family val="2"/>
      <scheme val="minor"/>
    </font>
    <font>
      <sz val="24"/>
      <color rgb="FFFFFF00"/>
      <name val="Calibri"/>
      <family val="2"/>
      <scheme val="minor"/>
    </font>
    <font>
      <b/>
      <sz val="16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70312A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14" fontId="0" fillId="0" borderId="6" xfId="0" applyNumberFormat="1" applyBorder="1"/>
    <xf numFmtId="164" fontId="0" fillId="0" borderId="6" xfId="0" applyNumberFormat="1" applyBorder="1"/>
    <xf numFmtId="164" fontId="4" fillId="0" borderId="6" xfId="0" applyNumberFormat="1" applyFont="1" applyBorder="1"/>
    <xf numFmtId="0" fontId="0" fillId="3" borderId="0" xfId="0" applyFill="1"/>
    <xf numFmtId="0" fontId="7" fillId="3" borderId="0" xfId="0" applyFont="1" applyFill="1"/>
    <xf numFmtId="0" fontId="8" fillId="3" borderId="0" xfId="0" applyFont="1" applyFill="1"/>
    <xf numFmtId="0" fontId="10" fillId="3" borderId="0" xfId="0" applyFont="1" applyFill="1" applyAlignment="1">
      <alignment horizontal="right"/>
    </xf>
    <xf numFmtId="0" fontId="14" fillId="3" borderId="0" xfId="0" applyFont="1" applyFill="1" applyAlignment="1">
      <alignment horizontal="left"/>
    </xf>
    <xf numFmtId="0" fontId="12" fillId="3" borderId="0" xfId="0" applyFont="1" applyFill="1" applyAlignment="1">
      <alignment horizontal="left"/>
    </xf>
    <xf numFmtId="0" fontId="13" fillId="3" borderId="0" xfId="0" applyFont="1" applyFill="1" applyAlignment="1">
      <alignment horizontal="left"/>
    </xf>
    <xf numFmtId="0" fontId="15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right"/>
    </xf>
    <xf numFmtId="0" fontId="11" fillId="3" borderId="0" xfId="0" applyFont="1" applyFill="1" applyAlignment="1">
      <alignment horizontal="left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70312A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abbydalesystems.com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22860</xdr:rowOff>
        </xdr:from>
        <xdr:to>
          <xdr:col>6</xdr:col>
          <xdr:colOff>167640</xdr:colOff>
          <xdr:row>4</xdr:row>
          <xdr:rowOff>175260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Generate Holiday List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</xdr:colOff>
          <xdr:row>6</xdr:row>
          <xdr:rowOff>60960</xdr:rowOff>
        </xdr:from>
        <xdr:to>
          <xdr:col>6</xdr:col>
          <xdr:colOff>152400</xdr:colOff>
          <xdr:row>8</xdr:row>
          <xdr:rowOff>30480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Exit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1</xdr:row>
      <xdr:rowOff>31428</xdr:rowOff>
    </xdr:from>
    <xdr:to>
      <xdr:col>3</xdr:col>
      <xdr:colOff>26863</xdr:colOff>
      <xdr:row>6</xdr:row>
      <xdr:rowOff>105096</xdr:rowOff>
    </xdr:to>
    <xdr:pic>
      <xdr:nvPicPr>
        <xdr:cNvPr id="5" name="Pictur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24841" y="214308"/>
          <a:ext cx="1276542" cy="988068"/>
        </a:xfrm>
        <a:prstGeom prst="rect">
          <a:avLst/>
        </a:prstGeom>
        <a:ln>
          <a:solidFill>
            <a:srgbClr val="0000FF"/>
          </a:solidFill>
        </a:ln>
      </xdr:spPr>
    </xdr:pic>
    <xdr:clientData/>
  </xdr:twoCellAnchor>
  <xdr:twoCellAnchor>
    <xdr:from>
      <xdr:col>3</xdr:col>
      <xdr:colOff>493395</xdr:colOff>
      <xdr:row>8</xdr:row>
      <xdr:rowOff>137160</xdr:rowOff>
    </xdr:from>
    <xdr:to>
      <xdr:col>12</xdr:col>
      <xdr:colOff>114300</xdr:colOff>
      <xdr:row>21</xdr:row>
      <xdr:rowOff>373379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67915" y="1600200"/>
          <a:ext cx="5244465" cy="3055619"/>
        </a:xfrm>
        <a:prstGeom prst="rect">
          <a:avLst/>
        </a:prstGeom>
        <a:solidFill>
          <a:srgbClr val="70312A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solidFill>
                <a:schemeClr val="bg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This spreadsheet will generate the Public (Bank)  holiday schedule for the year entered at the prompt and for the subsequent 7 years.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aseline="0">
            <a:solidFill>
              <a:schemeClr val="bg1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solidFill>
                <a:schemeClr val="bg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The accepted date range is from the current year to 2051 for no other reason than it seemed reasonable limit it.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aseline="0">
            <a:solidFill>
              <a:schemeClr val="bg1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solidFill>
                <a:schemeClr val="bg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As part of the list the "Observed On" day is presented if the holiday date falls on a weekend.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aseline="0">
            <a:solidFill>
              <a:schemeClr val="bg1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solidFill>
                <a:schemeClr val="bg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The list includes holidays for the United KIngdon and the United States of America. It also adds the holidays for Ireland and Scotland.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aseline="0">
            <a:solidFill>
              <a:schemeClr val="bg1">
                <a:lumMod val="75000"/>
              </a:schemeClr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solidFill>
                <a:schemeClr val="bg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Please validate the holidays for Scotland and Ireland as they may fall ona different day if they are adjacent to another holiday falling on the same weekend.</a:t>
          </a:r>
          <a:endParaRPr lang="en-US" sz="1200" baseline="0">
            <a:solidFill>
              <a:schemeClr val="bg1">
                <a:lumMod val="75000"/>
              </a:schemeClr>
            </a:solidFill>
          </a:endParaRPr>
        </a:p>
        <a:p>
          <a:endParaRPr lang="en-US" sz="1100" baseline="0">
            <a:solidFill>
              <a:schemeClr val="bg1">
                <a:lumMod val="75000"/>
              </a:schemeClr>
            </a:solidFill>
          </a:endParaRPr>
        </a:p>
      </xdr:txBody>
    </xdr:sp>
    <xdr:clientData/>
  </xdr:twoCellAnchor>
  <xdr:twoCellAnchor>
    <xdr:from>
      <xdr:col>6</xdr:col>
      <xdr:colOff>533400</xdr:colOff>
      <xdr:row>2</xdr:row>
      <xdr:rowOff>106680</xdr:rowOff>
    </xdr:from>
    <xdr:to>
      <xdr:col>11</xdr:col>
      <xdr:colOff>22860</xdr:colOff>
      <xdr:row>6</xdr:row>
      <xdr:rowOff>99060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282440" y="472440"/>
          <a:ext cx="2613660" cy="723900"/>
        </a:xfrm>
        <a:prstGeom prst="rect">
          <a:avLst/>
        </a:prstGeom>
        <a:solidFill>
          <a:srgbClr val="70312A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>
              <a:solidFill>
                <a:schemeClr val="bg2"/>
              </a:solidFill>
            </a:rPr>
            <a:t>Press the "Generate Holiday List" button then enter the start year to have the holiday schedule generated.</a:t>
          </a:r>
        </a:p>
      </xdr:txBody>
    </xdr:sp>
    <xdr:clientData/>
  </xdr:twoCellAnchor>
  <xdr:twoCellAnchor>
    <xdr:from>
      <xdr:col>6</xdr:col>
      <xdr:colOff>205740</xdr:colOff>
      <xdr:row>3</xdr:row>
      <xdr:rowOff>68580</xdr:rowOff>
    </xdr:from>
    <xdr:to>
      <xdr:col>6</xdr:col>
      <xdr:colOff>487680</xdr:colOff>
      <xdr:row>4</xdr:row>
      <xdr:rowOff>137160</xdr:rowOff>
    </xdr:to>
    <xdr:sp macro="" textlink="">
      <xdr:nvSpPr>
        <xdr:cNvPr id="3" name="Arrow: Lef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954780" y="617220"/>
          <a:ext cx="281940" cy="251460"/>
        </a:xfrm>
        <a:prstGeom prst="lef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pache24/htdocs/Excel/Coin%20Colle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yson/Plant%20Manger%20Report/Copy%20of%20WOR%20Ver%207.1%20-%20WE%2010-05-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$$Types"/>
      <sheetName val="$$$INFO"/>
      <sheetName val="$$Totals"/>
      <sheetName val="Small Cents"/>
      <sheetName val="$$$Logo"/>
      <sheetName val="Large Cents"/>
      <sheetName val="Two Cents"/>
      <sheetName val="Three Cents"/>
      <sheetName val="Nickels"/>
      <sheetName val="Half Dimes"/>
      <sheetName val="Dimes"/>
      <sheetName val="Twenty Cents"/>
      <sheetName val="Quarters"/>
      <sheetName val="Half Dollars"/>
      <sheetName val="Dollars"/>
      <sheetName val="Other"/>
      <sheetName val="Bank Rolls"/>
      <sheetName val="Mint Sets"/>
      <sheetName val="Silver Eagles"/>
    </sheetNames>
    <sheetDataSet>
      <sheetData sheetId="0" refreshError="1"/>
      <sheetData sheetId="1" refreshError="1"/>
      <sheetData sheetId="2" refreshError="1"/>
      <sheetData sheetId="3">
        <row r="12">
          <cell r="F12">
            <v>0</v>
          </cell>
        </row>
      </sheetData>
      <sheetData sheetId="4" refreshError="1"/>
      <sheetData sheetId="5">
        <row r="12">
          <cell r="F12">
            <v>0</v>
          </cell>
        </row>
      </sheetData>
      <sheetData sheetId="6">
        <row r="12">
          <cell r="F12">
            <v>0</v>
          </cell>
        </row>
      </sheetData>
      <sheetData sheetId="7">
        <row r="12">
          <cell r="F12">
            <v>0</v>
          </cell>
        </row>
      </sheetData>
      <sheetData sheetId="8">
        <row r="12">
          <cell r="F12">
            <v>0</v>
          </cell>
        </row>
      </sheetData>
      <sheetData sheetId="9">
        <row r="12">
          <cell r="F12">
            <v>0</v>
          </cell>
        </row>
      </sheetData>
      <sheetData sheetId="10">
        <row r="12">
          <cell r="F12">
            <v>0</v>
          </cell>
        </row>
      </sheetData>
      <sheetData sheetId="11">
        <row r="12">
          <cell r="F12">
            <v>0</v>
          </cell>
        </row>
      </sheetData>
      <sheetData sheetId="12">
        <row r="12">
          <cell r="F12">
            <v>0</v>
          </cell>
        </row>
      </sheetData>
      <sheetData sheetId="13">
        <row r="12">
          <cell r="F12">
            <v>0</v>
          </cell>
        </row>
      </sheetData>
      <sheetData sheetId="14">
        <row r="12">
          <cell r="F12">
            <v>0</v>
          </cell>
        </row>
      </sheetData>
      <sheetData sheetId="15">
        <row r="12">
          <cell r="F12">
            <v>0</v>
          </cell>
        </row>
      </sheetData>
      <sheetData sheetId="16">
        <row r="12">
          <cell r="F12">
            <v>0</v>
          </cell>
        </row>
      </sheetData>
      <sheetData sheetId="17">
        <row r="12">
          <cell r="F12">
            <v>0</v>
          </cell>
        </row>
      </sheetData>
      <sheetData sheetId="18">
        <row r="12">
          <cell r="F12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Daily"/>
      <sheetName val="Line 31"/>
      <sheetName val="Line 1"/>
      <sheetName val="Line 2"/>
      <sheetName val="Line 3"/>
      <sheetName val="Line 4"/>
      <sheetName val="Line 5"/>
      <sheetName val="Line 7"/>
      <sheetName val="Line 8"/>
      <sheetName val="Line 10"/>
      <sheetName val="Line 12"/>
      <sheetName val="Line 13"/>
      <sheetName val="Sliced Lbs"/>
      <sheetName val="Data"/>
      <sheetName val="Counters"/>
      <sheetName val="Downtime"/>
      <sheetName val="Sheet1"/>
      <sheetName val="Giveawa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Work center</v>
          </cell>
        </row>
      </sheetData>
      <sheetData sheetId="14">
        <row r="1">
          <cell r="A1" t="str">
            <v>Resc</v>
          </cell>
        </row>
      </sheetData>
      <sheetData sheetId="15">
        <row r="1">
          <cell r="B1" t="str">
            <v>Line</v>
          </cell>
        </row>
      </sheetData>
      <sheetData sheetId="16">
        <row r="1">
          <cell r="B1" t="str">
            <v>Resource</v>
          </cell>
        </row>
      </sheetData>
      <sheetData sheetId="17">
        <row r="2">
          <cell r="A2" t="str">
            <v>Product Change Over</v>
          </cell>
        </row>
      </sheetData>
      <sheetData sheetId="18">
        <row r="1">
          <cell r="E1" t="str">
            <v>Data Point Value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7A7F0-6E69-4672-A4B2-E2B20FEEB4BF}">
  <sheetPr codeName="Sheet33"/>
  <dimension ref="A3:N24"/>
  <sheetViews>
    <sheetView showGridLines="0" showRowColHeaders="0" workbookViewId="0">
      <selection activeCell="F2" sqref="F2"/>
    </sheetView>
  </sheetViews>
  <sheetFormatPr defaultColWidth="9.109375" defaultRowHeight="14.4" x14ac:dyDescent="0.3"/>
  <cols>
    <col min="1" max="16384" width="9.109375" style="9"/>
  </cols>
  <sheetData>
    <row r="3" spans="1:14" x14ac:dyDescent="0.3">
      <c r="H3" s="10"/>
      <c r="I3" s="10"/>
      <c r="J3" s="10"/>
      <c r="K3" s="10"/>
      <c r="L3" s="10"/>
    </row>
    <row r="7" spans="1:14" x14ac:dyDescent="0.3">
      <c r="N7" s="11"/>
    </row>
    <row r="8" spans="1:14" x14ac:dyDescent="0.3">
      <c r="A8" s="17" t="s">
        <v>42</v>
      </c>
      <c r="B8" s="17"/>
      <c r="C8" s="17"/>
      <c r="D8" s="17"/>
    </row>
    <row r="11" spans="1:14" x14ac:dyDescent="0.3">
      <c r="B11" s="18" t="s">
        <v>43</v>
      </c>
      <c r="C11" s="18"/>
    </row>
    <row r="13" spans="1:14" ht="15" customHeight="1" x14ac:dyDescent="0.3">
      <c r="B13" s="19"/>
      <c r="C13" s="19"/>
    </row>
    <row r="14" spans="1:14" x14ac:dyDescent="0.3">
      <c r="B14" s="19"/>
      <c r="C14" s="19"/>
    </row>
    <row r="15" spans="1:14" x14ac:dyDescent="0.3">
      <c r="B15" s="19"/>
      <c r="C15" s="19"/>
    </row>
    <row r="16" spans="1:14" x14ac:dyDescent="0.3">
      <c r="B16" s="19"/>
      <c r="C16" s="19"/>
    </row>
    <row r="17" spans="1:13" x14ac:dyDescent="0.3">
      <c r="B17" s="19"/>
      <c r="C17" s="19"/>
    </row>
    <row r="18" spans="1:13" x14ac:dyDescent="0.3">
      <c r="B18" s="19"/>
      <c r="C18" s="19"/>
    </row>
    <row r="19" spans="1:13" ht="18" x14ac:dyDescent="0.35">
      <c r="E19" s="20"/>
      <c r="F19" s="20"/>
      <c r="G19" s="20"/>
      <c r="H19" s="20"/>
    </row>
    <row r="20" spans="1:13" ht="28.8" x14ac:dyDescent="0.55000000000000004">
      <c r="A20" s="21"/>
      <c r="B20" s="21"/>
      <c r="C20" s="21"/>
      <c r="D20" s="21"/>
      <c r="E20" s="22"/>
      <c r="F20" s="22"/>
      <c r="G20" s="22"/>
      <c r="H20" s="22"/>
      <c r="I20" s="22"/>
      <c r="J20" s="22"/>
      <c r="K20" s="22"/>
    </row>
    <row r="21" spans="1:13" ht="30.75" customHeight="1" x14ac:dyDescent="0.6">
      <c r="A21" s="12"/>
      <c r="B21" s="12"/>
      <c r="C21" s="12"/>
      <c r="D21" s="12"/>
      <c r="E21" s="14"/>
      <c r="F21" s="15"/>
      <c r="G21" s="15"/>
      <c r="H21" s="15"/>
      <c r="I21" s="15"/>
      <c r="J21" s="13"/>
      <c r="K21" s="13"/>
    </row>
    <row r="22" spans="1:13" ht="31.2" x14ac:dyDescent="0.6">
      <c r="A22" s="12"/>
      <c r="B22" s="12"/>
      <c r="C22" s="12"/>
      <c r="D22" s="12"/>
      <c r="E22" s="14"/>
      <c r="F22" s="15"/>
      <c r="G22" s="15"/>
      <c r="H22" s="15"/>
      <c r="I22" s="15"/>
      <c r="J22" s="13"/>
      <c r="K22" s="13"/>
    </row>
    <row r="24" spans="1:13" ht="21" x14ac:dyDescent="0.4">
      <c r="A24" s="16" t="s">
        <v>44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</sheetData>
  <sheetProtection algorithmName="SHA-512" hashValue="NM+n3/L4VFewBAev+beCp0ey4SNAmXZ+08k5Exorak0wUR5siSJaHsGMxI3hYY7zQPETyNNCktq82VLs/JnFSA==" saltValue="wTymdqnA6HUtQxf6xFVnwQ==" spinCount="100000" sheet="1" objects="1" scenarios="1"/>
  <mergeCells count="9">
    <mergeCell ref="E21:I21"/>
    <mergeCell ref="E22:I22"/>
    <mergeCell ref="A24:M24"/>
    <mergeCell ref="A8:D8"/>
    <mergeCell ref="B11:C11"/>
    <mergeCell ref="B13:C18"/>
    <mergeCell ref="E19:H19"/>
    <mergeCell ref="A20:D20"/>
    <mergeCell ref="E20:K20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RunIt">
                <anchor moveWithCells="1" sizeWithCells="1">
                  <from>
                    <xdr:col>4</xdr:col>
                    <xdr:colOff>0</xdr:colOff>
                    <xdr:row>3</xdr:row>
                    <xdr:rowOff>22860</xdr:rowOff>
                  </from>
                  <to>
                    <xdr:col>6</xdr:col>
                    <xdr:colOff>167640</xdr:colOff>
                    <xdr:row>4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ExitOut">
                <anchor moveWithCells="1" sizeWithCells="1">
                  <from>
                    <xdr:col>4</xdr:col>
                    <xdr:colOff>7620</xdr:colOff>
                    <xdr:row>6</xdr:row>
                    <xdr:rowOff>60960</xdr:rowOff>
                  </from>
                  <to>
                    <xdr:col>6</xdr:col>
                    <xdr:colOff>152400</xdr:colOff>
                    <xdr:row>8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73F1A-DAA6-4A55-B09D-1DC55BD549FF}">
  <sheetPr codeName="Sheet25"/>
  <dimension ref="A1:V25"/>
  <sheetViews>
    <sheetView tabSelected="1" zoomScale="95" zoomScaleNormal="95" workbookViewId="0">
      <selection activeCell="T14" sqref="T14:V14"/>
    </sheetView>
  </sheetViews>
  <sheetFormatPr defaultRowHeight="14.4" x14ac:dyDescent="0.3"/>
  <cols>
    <col min="1" max="1" width="28.21875" bestFit="1" customWidth="1"/>
    <col min="2" max="2" width="12.109375" bestFit="1" customWidth="1"/>
    <col min="3" max="3" width="11.33203125" bestFit="1" customWidth="1"/>
    <col min="4" max="5" width="12.109375" bestFit="1" customWidth="1"/>
    <col min="6" max="6" width="11.33203125" bestFit="1" customWidth="1"/>
    <col min="7" max="8" width="12.109375" bestFit="1" customWidth="1"/>
    <col min="9" max="9" width="11.33203125" bestFit="1" customWidth="1"/>
    <col min="10" max="11" width="12.109375" bestFit="1" customWidth="1"/>
    <col min="12" max="12" width="11.33203125" bestFit="1" customWidth="1"/>
    <col min="13" max="14" width="12.109375" bestFit="1" customWidth="1"/>
    <col min="15" max="15" width="11.33203125" bestFit="1" customWidth="1"/>
    <col min="16" max="17" width="12.109375" bestFit="1" customWidth="1"/>
    <col min="18" max="18" width="11.33203125" bestFit="1" customWidth="1"/>
    <col min="19" max="20" width="12.109375" bestFit="1" customWidth="1"/>
    <col min="21" max="21" width="11.33203125" bestFit="1" customWidth="1"/>
    <col min="22" max="22" width="12.109375" bestFit="1" customWidth="1"/>
  </cols>
  <sheetData>
    <row r="1" spans="1:22" x14ac:dyDescent="0.3">
      <c r="A1" s="26" t="s">
        <v>21</v>
      </c>
      <c r="B1" s="23">
        <v>2025</v>
      </c>
      <c r="C1" s="24"/>
      <c r="D1" s="25"/>
      <c r="E1" s="23">
        <f>B1+1</f>
        <v>2026</v>
      </c>
      <c r="F1" s="24"/>
      <c r="G1" s="25"/>
      <c r="H1" s="23">
        <f t="shared" ref="H1" si="0">E1+1</f>
        <v>2027</v>
      </c>
      <c r="I1" s="24"/>
      <c r="J1" s="25"/>
      <c r="K1" s="23">
        <f t="shared" ref="K1" si="1">H1+1</f>
        <v>2028</v>
      </c>
      <c r="L1" s="24"/>
      <c r="M1" s="25"/>
      <c r="N1" s="23">
        <f t="shared" ref="N1" si="2">K1+1</f>
        <v>2029</v>
      </c>
      <c r="O1" s="24"/>
      <c r="P1" s="25"/>
      <c r="Q1" s="23">
        <f t="shared" ref="Q1" si="3">N1+1</f>
        <v>2030</v>
      </c>
      <c r="R1" s="24"/>
      <c r="S1" s="25"/>
      <c r="T1" s="23">
        <f t="shared" ref="T1" si="4">Q1+1</f>
        <v>2031</v>
      </c>
      <c r="U1" s="24"/>
      <c r="V1" s="25"/>
    </row>
    <row r="2" spans="1:22" x14ac:dyDescent="0.3">
      <c r="A2" s="27"/>
      <c r="B2" s="4" t="s">
        <v>22</v>
      </c>
      <c r="C2" s="4" t="s">
        <v>23</v>
      </c>
      <c r="D2" s="4" t="s">
        <v>41</v>
      </c>
      <c r="E2" s="4" t="s">
        <v>22</v>
      </c>
      <c r="F2" s="4" t="s">
        <v>23</v>
      </c>
      <c r="G2" s="4" t="s">
        <v>41</v>
      </c>
      <c r="H2" s="4" t="s">
        <v>22</v>
      </c>
      <c r="I2" s="4" t="s">
        <v>23</v>
      </c>
      <c r="J2" s="4" t="s">
        <v>41</v>
      </c>
      <c r="K2" s="4" t="s">
        <v>22</v>
      </c>
      <c r="L2" s="4" t="s">
        <v>23</v>
      </c>
      <c r="M2" s="4" t="s">
        <v>41</v>
      </c>
      <c r="N2" s="4" t="s">
        <v>22</v>
      </c>
      <c r="O2" s="4" t="s">
        <v>23</v>
      </c>
      <c r="P2" s="4" t="s">
        <v>41</v>
      </c>
      <c r="Q2" s="4" t="s">
        <v>22</v>
      </c>
      <c r="R2" s="4" t="s">
        <v>23</v>
      </c>
      <c r="S2" s="4" t="s">
        <v>41</v>
      </c>
      <c r="T2" s="4" t="s">
        <v>22</v>
      </c>
      <c r="U2" s="4" t="s">
        <v>23</v>
      </c>
      <c r="V2" s="4" t="s">
        <v>41</v>
      </c>
    </row>
    <row r="3" spans="1:22" x14ac:dyDescent="0.3">
      <c r="A3" s="5" t="s">
        <v>0</v>
      </c>
      <c r="B3" s="7">
        <f>DATE(B1,1,1)</f>
        <v>45658</v>
      </c>
      <c r="C3" s="6" t="str">
        <f>CHOOSE(WEEKDAY(B3),"Sunday","Monday","Tuesday","Wednesday","Thursday","Friday","Saturday")</f>
        <v>Wednesday</v>
      </c>
      <c r="D3" s="7">
        <f>IF(WEEKDAY(B3, 1)=1,B3+1,IF(WEEKDAY(B3,1)=7,B3-1,B3))</f>
        <v>45658</v>
      </c>
      <c r="E3" s="7">
        <f t="shared" ref="E3" si="5">DATE(E1,1,1)</f>
        <v>46023</v>
      </c>
      <c r="F3" s="6" t="str">
        <f>CHOOSE(WEEKDAY(E3),"Sunday","Monday","Tuesday","Wednesday","Thursday","Friday","Saturday")</f>
        <v>Thursday</v>
      </c>
      <c r="G3" s="7">
        <f t="shared" ref="G3:G25" si="6">IF(WEEKDAY(E3, 1)=1,E3+1,IF(WEEKDAY(E3,1)=7,E3-1,E3))</f>
        <v>46023</v>
      </c>
      <c r="H3" s="7">
        <f t="shared" ref="H3" si="7">DATE(H1,1,1)</f>
        <v>46388</v>
      </c>
      <c r="I3" s="6" t="str">
        <f>CHOOSE(WEEKDAY(H3),"Sunday","Monday","Tuesday","Wednesday","Thursday","Friday","Saturday")</f>
        <v>Friday</v>
      </c>
      <c r="J3" s="7">
        <f t="shared" ref="J3:J25" si="8">IF(WEEKDAY(H3, 1)=1,H3+1,IF(WEEKDAY(H3,1)=7,H3-1,H3))</f>
        <v>46388</v>
      </c>
      <c r="K3" s="7">
        <f t="shared" ref="K3" si="9">DATE(K1,1,1)</f>
        <v>46753</v>
      </c>
      <c r="L3" s="6" t="str">
        <f>CHOOSE(WEEKDAY(K3),"Sunday","Monday","Tuesday","Wednesday","Thursday","Friday","Saturday")</f>
        <v>Saturday</v>
      </c>
      <c r="M3" s="7">
        <f t="shared" ref="M3:M25" si="10">IF(WEEKDAY(K3, 1)=1,K3+1,IF(WEEKDAY(K3,1)=7,K3-1,K3))</f>
        <v>46752</v>
      </c>
      <c r="N3" s="7">
        <f t="shared" ref="N3" si="11">DATE(N1,1,1)</f>
        <v>47119</v>
      </c>
      <c r="O3" s="6" t="str">
        <f>CHOOSE(WEEKDAY(N3),"Sunday","Monday","Tuesday","Wednesday","Thursday","Friday","Saturday")</f>
        <v>Monday</v>
      </c>
      <c r="P3" s="7">
        <f t="shared" ref="P3:P25" si="12">IF(WEEKDAY(N3, 1)=1,N3+1,IF(WEEKDAY(N3,1)=7,N3-1,N3))</f>
        <v>47119</v>
      </c>
      <c r="Q3" s="7">
        <f t="shared" ref="Q3" si="13">DATE(Q1,1,1)</f>
        <v>47484</v>
      </c>
      <c r="R3" s="6" t="str">
        <f>CHOOSE(WEEKDAY(Q3),"Sunday","Monday","Tuesday","Wednesday","Thursday","Friday","Saturday")</f>
        <v>Tuesday</v>
      </c>
      <c r="S3" s="7">
        <f t="shared" ref="S3:S25" si="14">IF(WEEKDAY(Q3, 1)=1,Q3+1,IF(WEEKDAY(Q3,1)=7,Q3-1,Q3))</f>
        <v>47484</v>
      </c>
      <c r="T3" s="7">
        <f t="shared" ref="T3" si="15">DATE(T1,1,1)</f>
        <v>47849</v>
      </c>
      <c r="U3" s="6" t="str">
        <f>CHOOSE(WEEKDAY(T3),"Sunday","Monday","Tuesday","Wednesday","Thursday","Friday","Saturday")</f>
        <v>Wednesday</v>
      </c>
      <c r="V3" s="7">
        <f t="shared" ref="V3:V25" si="16">IF(WEEKDAY(T3, 1)=1,T3+1,IF(WEEKDAY(T3,1)=7,T3-1,T3))</f>
        <v>47849</v>
      </c>
    </row>
    <row r="4" spans="1:22" x14ac:dyDescent="0.3">
      <c r="A4" s="5" t="s">
        <v>25</v>
      </c>
      <c r="B4" s="7">
        <f>B3+1</f>
        <v>45659</v>
      </c>
      <c r="C4" s="6" t="str">
        <f>CHOOSE(WEEKDAY(B4),"Sunday","Monday","Tuesday","Wednesday","Thursday","Friday","Saturday")</f>
        <v>Thursday</v>
      </c>
      <c r="D4" s="7">
        <f>IF(WEEKDAY(B4, 1)=1,B4+1,IF(WEEKDAY(B4,1)=7,B4-1,B4))</f>
        <v>45659</v>
      </c>
      <c r="E4" s="7">
        <f t="shared" ref="E4" si="17">E3+1</f>
        <v>46024</v>
      </c>
      <c r="F4" s="6" t="str">
        <f t="shared" ref="F4" si="18">CHOOSE(WEEKDAY(E4),"Sunday","Monday","Tuesday","Wednesday","Thursday","Friday","Saturday")</f>
        <v>Friday</v>
      </c>
      <c r="G4" s="7">
        <f t="shared" si="6"/>
        <v>46024</v>
      </c>
      <c r="H4" s="7">
        <f t="shared" ref="H4" si="19">H3+1</f>
        <v>46389</v>
      </c>
      <c r="I4" s="6" t="str">
        <f t="shared" ref="I4" si="20">CHOOSE(WEEKDAY(H4),"Sunday","Monday","Tuesday","Wednesday","Thursday","Friday","Saturday")</f>
        <v>Saturday</v>
      </c>
      <c r="J4" s="7">
        <f t="shared" si="8"/>
        <v>46388</v>
      </c>
      <c r="K4" s="7">
        <f t="shared" ref="K4" si="21">K3+1</f>
        <v>46754</v>
      </c>
      <c r="L4" s="6" t="str">
        <f t="shared" ref="L4" si="22">CHOOSE(WEEKDAY(K4),"Sunday","Monday","Tuesday","Wednesday","Thursday","Friday","Saturday")</f>
        <v>Sunday</v>
      </c>
      <c r="M4" s="7">
        <f t="shared" si="10"/>
        <v>46755</v>
      </c>
      <c r="N4" s="7">
        <f t="shared" ref="N4" si="23">N3+1</f>
        <v>47120</v>
      </c>
      <c r="O4" s="6" t="str">
        <f t="shared" ref="O4" si="24">CHOOSE(WEEKDAY(N4),"Sunday","Monday","Tuesday","Wednesday","Thursday","Friday","Saturday")</f>
        <v>Tuesday</v>
      </c>
      <c r="P4" s="7">
        <f t="shared" si="12"/>
        <v>47120</v>
      </c>
      <c r="Q4" s="7">
        <f t="shared" ref="Q4" si="25">Q3+1</f>
        <v>47485</v>
      </c>
      <c r="R4" s="6" t="str">
        <f t="shared" ref="R4:R24" si="26">CHOOSE(WEEKDAY(Q4),"Sunday","Monday","Tuesday","Wednesday","Thursday","Friday","Saturday")</f>
        <v>Wednesday</v>
      </c>
      <c r="S4" s="7">
        <f t="shared" si="14"/>
        <v>47485</v>
      </c>
      <c r="T4" s="7">
        <f t="shared" ref="T4" si="27">T3+1</f>
        <v>47850</v>
      </c>
      <c r="U4" s="6" t="str">
        <f t="shared" ref="U4:U24" si="28">CHOOSE(WEEKDAY(T4),"Sunday","Monday","Tuesday","Wednesday","Thursday","Friday","Saturday")</f>
        <v>Thursday</v>
      </c>
      <c r="V4" s="7">
        <f t="shared" si="16"/>
        <v>47850</v>
      </c>
    </row>
    <row r="5" spans="1:22" x14ac:dyDescent="0.3">
      <c r="A5" s="5" t="s">
        <v>34</v>
      </c>
      <c r="B5" s="7">
        <f>DATE(B1,1,1)+14+CHOOSE(WEEKDAY(DATE(B1,1,1)),1,0,6,5,4,3,2)</f>
        <v>45677</v>
      </c>
      <c r="C5" s="6" t="str">
        <f>CHOOSE(WEEKDAY(B5),"Sunday","Monday","Tuesday","Wednesday","Thursday","Friday","Saturday")</f>
        <v>Monday</v>
      </c>
      <c r="D5" s="7">
        <f>IF(WEEKDAY(B5, 1)=1,B5+1,IF(WEEKDAY(B5,1)=7,B5-1,B5))</f>
        <v>45677</v>
      </c>
      <c r="E5" s="7">
        <f t="shared" ref="E5" si="29">DATE(E1,1,1)+14+CHOOSE(WEEKDAY(DATE(E1,1,1)),1,0,6,5,4,3,2)</f>
        <v>46041</v>
      </c>
      <c r="F5" s="6" t="str">
        <f t="shared" ref="F5" si="30">CHOOSE(WEEKDAY(E5),"Sunday","Monday","Tuesday","Wednesday","Thursday","Friday","Saturday")</f>
        <v>Monday</v>
      </c>
      <c r="G5" s="7">
        <f t="shared" si="6"/>
        <v>46041</v>
      </c>
      <c r="H5" s="7">
        <f t="shared" ref="H5" si="31">DATE(H1,1,1)+14+CHOOSE(WEEKDAY(DATE(H1,1,1)),1,0,6,5,4,3,2)</f>
        <v>46405</v>
      </c>
      <c r="I5" s="6" t="str">
        <f t="shared" ref="I5" si="32">CHOOSE(WEEKDAY(H5),"Sunday","Monday","Tuesday","Wednesday","Thursday","Friday","Saturday")</f>
        <v>Monday</v>
      </c>
      <c r="J5" s="7">
        <f t="shared" si="8"/>
        <v>46405</v>
      </c>
      <c r="K5" s="7">
        <f t="shared" ref="K5" si="33">DATE(K1,1,1)+14+CHOOSE(WEEKDAY(DATE(K1,1,1)),1,0,6,5,4,3,2)</f>
        <v>46769</v>
      </c>
      <c r="L5" s="6" t="str">
        <f t="shared" ref="L5" si="34">CHOOSE(WEEKDAY(K5),"Sunday","Monday","Tuesday","Wednesday","Thursday","Friday","Saturday")</f>
        <v>Monday</v>
      </c>
      <c r="M5" s="7">
        <f t="shared" si="10"/>
        <v>46769</v>
      </c>
      <c r="N5" s="7">
        <f t="shared" ref="N5" si="35">DATE(N1,1,1)+14+CHOOSE(WEEKDAY(DATE(N1,1,1)),1,0,6,5,4,3,2)</f>
        <v>47133</v>
      </c>
      <c r="O5" s="6" t="str">
        <f t="shared" ref="O5" si="36">CHOOSE(WEEKDAY(N5),"Sunday","Monday","Tuesday","Wednesday","Thursday","Friday","Saturday")</f>
        <v>Monday</v>
      </c>
      <c r="P5" s="7">
        <f t="shared" si="12"/>
        <v>47133</v>
      </c>
      <c r="Q5" s="7">
        <f t="shared" ref="Q5" si="37">DATE(Q1,1,1)+14+CHOOSE(WEEKDAY(DATE(Q1,1,1)),1,0,6,5,4,3,2)</f>
        <v>47504</v>
      </c>
      <c r="R5" s="6" t="str">
        <f t="shared" si="26"/>
        <v>Monday</v>
      </c>
      <c r="S5" s="7">
        <f t="shared" si="14"/>
        <v>47504</v>
      </c>
      <c r="T5" s="7">
        <f t="shared" ref="T5" si="38">DATE(T1,1,1)+14+CHOOSE(WEEKDAY(DATE(T1,1,1)),1,0,6,5,4,3,2)</f>
        <v>47868</v>
      </c>
      <c r="U5" s="6" t="str">
        <f t="shared" si="28"/>
        <v>Monday</v>
      </c>
      <c r="V5" s="7">
        <f t="shared" si="16"/>
        <v>47868</v>
      </c>
    </row>
    <row r="6" spans="1:22" x14ac:dyDescent="0.3">
      <c r="A6" s="5" t="s">
        <v>35</v>
      </c>
      <c r="B6" s="7">
        <f>DATE(B1,2,1)+14+CHOOSE(WEEKDAY(DATE(B1,2,1)),1,0,6,5,4,3,2)</f>
        <v>45705</v>
      </c>
      <c r="C6" s="6" t="str">
        <f t="shared" ref="C6:C25" si="39">CHOOSE(WEEKDAY(B6),"Sunday","Monday","Tuesday","Wednesday","Thursday","Friday","Saturday")</f>
        <v>Monday</v>
      </c>
      <c r="D6" s="7">
        <f t="shared" ref="D6:D25" si="40">IF(WEEKDAY(B6, 1)=1,B6+1,IF(WEEKDAY(B6,1)=7,B6-1,B6))</f>
        <v>45705</v>
      </c>
      <c r="E6" s="7">
        <f t="shared" ref="E6" si="41">DATE(E1,2,1)+14+CHOOSE(WEEKDAY(DATE(E1,2,1)),1,0,6,5,4,3,2)</f>
        <v>46069</v>
      </c>
      <c r="F6" s="6" t="str">
        <f t="shared" ref="F6:U24" si="42">CHOOSE(WEEKDAY(E6),"Sunday","Monday","Tuesday","Wednesday","Thursday","Friday","Saturday")</f>
        <v>Monday</v>
      </c>
      <c r="G6" s="7">
        <f t="shared" si="6"/>
        <v>46069</v>
      </c>
      <c r="H6" s="7">
        <f t="shared" ref="H6" si="43">DATE(H1,2,1)+14+CHOOSE(WEEKDAY(DATE(H1,2,1)),1,0,6,5,4,3,2)</f>
        <v>46433</v>
      </c>
      <c r="I6" s="6" t="str">
        <f t="shared" ref="I6:I24" si="44">CHOOSE(WEEKDAY(H6),"Sunday","Monday","Tuesday","Wednesday","Thursday","Friday","Saturday")</f>
        <v>Monday</v>
      </c>
      <c r="J6" s="7">
        <f t="shared" si="8"/>
        <v>46433</v>
      </c>
      <c r="K6" s="7">
        <f t="shared" ref="K6" si="45">DATE(K1,2,1)+14+CHOOSE(WEEKDAY(DATE(K1,2,1)),1,0,6,5,4,3,2)</f>
        <v>46804</v>
      </c>
      <c r="L6" s="6" t="str">
        <f t="shared" ref="L6:L24" si="46">CHOOSE(WEEKDAY(K6),"Sunday","Monday","Tuesday","Wednesday","Thursday","Friday","Saturday")</f>
        <v>Monday</v>
      </c>
      <c r="M6" s="7">
        <f t="shared" si="10"/>
        <v>46804</v>
      </c>
      <c r="N6" s="7">
        <f t="shared" ref="N6" si="47">DATE(N1,2,1)+14+CHOOSE(WEEKDAY(DATE(N1,2,1)),1,0,6,5,4,3,2)</f>
        <v>47168</v>
      </c>
      <c r="O6" s="6" t="str">
        <f t="shared" ref="O6:O24" si="48">CHOOSE(WEEKDAY(N6),"Sunday","Monday","Tuesday","Wednesday","Thursday","Friday","Saturday")</f>
        <v>Monday</v>
      </c>
      <c r="P6" s="7">
        <f t="shared" si="12"/>
        <v>47168</v>
      </c>
      <c r="Q6" s="7">
        <f t="shared" ref="Q6" si="49">DATE(Q1,2,1)+14+CHOOSE(WEEKDAY(DATE(Q1,2,1)),1,0,6,5,4,3,2)</f>
        <v>47532</v>
      </c>
      <c r="R6" s="6" t="str">
        <f t="shared" si="26"/>
        <v>Monday</v>
      </c>
      <c r="S6" s="7">
        <f t="shared" si="14"/>
        <v>47532</v>
      </c>
      <c r="T6" s="7">
        <f t="shared" ref="T6" si="50">DATE(T1,2,1)+14+CHOOSE(WEEKDAY(DATE(T1,2,1)),1,0,6,5,4,3,2)</f>
        <v>47896</v>
      </c>
      <c r="U6" s="6" t="str">
        <f t="shared" si="28"/>
        <v>Monday</v>
      </c>
      <c r="V6" s="7">
        <f t="shared" si="16"/>
        <v>47896</v>
      </c>
    </row>
    <row r="7" spans="1:22" x14ac:dyDescent="0.3">
      <c r="A7" s="5" t="s">
        <v>26</v>
      </c>
      <c r="B7" s="7">
        <f>DATE(B1,3,17)</f>
        <v>45733</v>
      </c>
      <c r="C7" s="6" t="str">
        <f t="shared" si="39"/>
        <v>Monday</v>
      </c>
      <c r="D7" s="7">
        <f t="shared" si="40"/>
        <v>45733</v>
      </c>
      <c r="E7" s="7">
        <f t="shared" ref="E7" si="51">DATE(E1,3,17)</f>
        <v>46098</v>
      </c>
      <c r="F7" s="6" t="str">
        <f t="shared" si="42"/>
        <v>Tuesday</v>
      </c>
      <c r="G7" s="7">
        <f t="shared" si="6"/>
        <v>46098</v>
      </c>
      <c r="H7" s="7">
        <f t="shared" ref="H7" si="52">DATE(H1,3,17)</f>
        <v>46463</v>
      </c>
      <c r="I7" s="6" t="str">
        <f t="shared" si="42"/>
        <v>Wednesday</v>
      </c>
      <c r="J7" s="7">
        <f t="shared" si="8"/>
        <v>46463</v>
      </c>
      <c r="K7" s="7">
        <f t="shared" ref="K7" si="53">DATE(K1,3,17)</f>
        <v>46829</v>
      </c>
      <c r="L7" s="6" t="str">
        <f t="shared" si="42"/>
        <v>Friday</v>
      </c>
      <c r="M7" s="7">
        <f t="shared" si="10"/>
        <v>46829</v>
      </c>
      <c r="N7" s="7">
        <f t="shared" ref="N7" si="54">DATE(N1,3,17)</f>
        <v>47194</v>
      </c>
      <c r="O7" s="6" t="str">
        <f t="shared" si="42"/>
        <v>Saturday</v>
      </c>
      <c r="P7" s="7">
        <f t="shared" si="12"/>
        <v>47193</v>
      </c>
      <c r="Q7" s="7">
        <f t="shared" ref="Q7" si="55">DATE(Q1,3,17)</f>
        <v>47559</v>
      </c>
      <c r="R7" s="6" t="str">
        <f t="shared" si="42"/>
        <v>Sunday</v>
      </c>
      <c r="S7" s="7">
        <f t="shared" si="14"/>
        <v>47560</v>
      </c>
      <c r="T7" s="7">
        <f t="shared" ref="T7" si="56">DATE(T1,3,17)</f>
        <v>47924</v>
      </c>
      <c r="U7" s="6" t="str">
        <f t="shared" si="42"/>
        <v>Monday</v>
      </c>
      <c r="V7" s="7">
        <f t="shared" si="16"/>
        <v>47924</v>
      </c>
    </row>
    <row r="8" spans="1:22" x14ac:dyDescent="0.3">
      <c r="A8" s="5" t="s">
        <v>40</v>
      </c>
      <c r="B8" s="7">
        <f>FLOOR("5/"&amp;DAY(MINUTE(B1/38)/2+56)&amp;"/"&amp;B1,7)-36</f>
        <v>45765</v>
      </c>
      <c r="C8" s="6" t="str">
        <f t="shared" si="39"/>
        <v>Friday</v>
      </c>
      <c r="D8" s="7">
        <f t="shared" si="40"/>
        <v>45765</v>
      </c>
      <c r="E8" s="7">
        <f t="shared" ref="E8" si="57">FLOOR("5/"&amp;DAY(MINUTE(E1/38)/2+56)&amp;"/"&amp;E1,7)-36</f>
        <v>46115</v>
      </c>
      <c r="F8" s="6" t="str">
        <f t="shared" si="42"/>
        <v>Friday</v>
      </c>
      <c r="G8" s="7">
        <f t="shared" si="6"/>
        <v>46115</v>
      </c>
      <c r="H8" s="7">
        <f t="shared" ref="H8" si="58">FLOOR("5/"&amp;DAY(MINUTE(H1/38)/2+56)&amp;"/"&amp;H1,7)-36</f>
        <v>46472</v>
      </c>
      <c r="I8" s="6" t="str">
        <f t="shared" si="42"/>
        <v>Friday</v>
      </c>
      <c r="J8" s="7">
        <f t="shared" si="8"/>
        <v>46472</v>
      </c>
      <c r="K8" s="7">
        <f t="shared" ref="K8" si="59">FLOOR("5/"&amp;DAY(MINUTE(K1/38)/2+56)&amp;"/"&amp;K1,7)-36</f>
        <v>46857</v>
      </c>
      <c r="L8" s="6" t="str">
        <f t="shared" si="42"/>
        <v>Friday</v>
      </c>
      <c r="M8" s="7">
        <f t="shared" si="10"/>
        <v>46857</v>
      </c>
      <c r="N8" s="7">
        <f t="shared" ref="N8" si="60">FLOOR("5/"&amp;DAY(MINUTE(N1/38)/2+56)&amp;"/"&amp;N1,7)-36</f>
        <v>47207</v>
      </c>
      <c r="O8" s="6" t="str">
        <f t="shared" si="42"/>
        <v>Friday</v>
      </c>
      <c r="P8" s="7">
        <f t="shared" si="12"/>
        <v>47207</v>
      </c>
      <c r="Q8" s="7">
        <f t="shared" ref="Q8" si="61">FLOOR("5/"&amp;DAY(MINUTE(Q1/38)/2+56)&amp;"/"&amp;Q1,7)-36</f>
        <v>47592</v>
      </c>
      <c r="R8" s="6" t="str">
        <f t="shared" si="42"/>
        <v>Friday</v>
      </c>
      <c r="S8" s="7">
        <f t="shared" si="14"/>
        <v>47592</v>
      </c>
      <c r="T8" s="7">
        <f t="shared" ref="T8" si="62">FLOOR("5/"&amp;DAY(MINUTE(T1/38)/2+56)&amp;"/"&amp;T1,7)-36</f>
        <v>47949</v>
      </c>
      <c r="U8" s="6" t="str">
        <f t="shared" si="42"/>
        <v>Friday</v>
      </c>
      <c r="V8" s="7">
        <f t="shared" si="16"/>
        <v>47949</v>
      </c>
    </row>
    <row r="9" spans="1:22" x14ac:dyDescent="0.3">
      <c r="A9" s="5" t="s">
        <v>5</v>
      </c>
      <c r="B9" s="7">
        <f>FLOOR("5/"&amp;DAY(MINUTE(B1/38)/2+56)&amp;"/"&amp;B1,7)-34</f>
        <v>45767</v>
      </c>
      <c r="C9" s="6" t="str">
        <f t="shared" si="39"/>
        <v>Sunday</v>
      </c>
      <c r="D9" s="7">
        <f t="shared" si="40"/>
        <v>45768</v>
      </c>
      <c r="E9" s="7">
        <f t="shared" ref="E9" si="63">FLOOR("5/"&amp;DAY(MINUTE(E1/38)/2+56)&amp;"/"&amp;E1,7)-34</f>
        <v>46117</v>
      </c>
      <c r="F9" s="6" t="str">
        <f t="shared" si="42"/>
        <v>Sunday</v>
      </c>
      <c r="G9" s="7">
        <f t="shared" si="6"/>
        <v>46118</v>
      </c>
      <c r="H9" s="7">
        <f t="shared" ref="H9" si="64">FLOOR("5/"&amp;DAY(MINUTE(H1/38)/2+56)&amp;"/"&amp;H1,7)-34</f>
        <v>46474</v>
      </c>
      <c r="I9" s="6" t="str">
        <f t="shared" si="44"/>
        <v>Sunday</v>
      </c>
      <c r="J9" s="7">
        <f t="shared" si="8"/>
        <v>46475</v>
      </c>
      <c r="K9" s="7">
        <f t="shared" ref="K9" si="65">FLOOR("5/"&amp;DAY(MINUTE(K1/38)/2+56)&amp;"/"&amp;K1,7)-34</f>
        <v>46859</v>
      </c>
      <c r="L9" s="6" t="str">
        <f t="shared" si="46"/>
        <v>Sunday</v>
      </c>
      <c r="M9" s="7">
        <f t="shared" si="10"/>
        <v>46860</v>
      </c>
      <c r="N9" s="7">
        <f t="shared" ref="N9" si="66">FLOOR("5/"&amp;DAY(MINUTE(N1/38)/2+56)&amp;"/"&amp;N1,7)-34</f>
        <v>47209</v>
      </c>
      <c r="O9" s="6" t="str">
        <f t="shared" si="48"/>
        <v>Sunday</v>
      </c>
      <c r="P9" s="7">
        <f t="shared" si="12"/>
        <v>47210</v>
      </c>
      <c r="Q9" s="7">
        <f t="shared" ref="Q9" si="67">FLOOR("5/"&amp;DAY(MINUTE(Q1/38)/2+56)&amp;"/"&amp;Q1,7)-34</f>
        <v>47594</v>
      </c>
      <c r="R9" s="6" t="str">
        <f t="shared" si="26"/>
        <v>Sunday</v>
      </c>
      <c r="S9" s="7">
        <f t="shared" si="14"/>
        <v>47595</v>
      </c>
      <c r="T9" s="7">
        <f t="shared" ref="T9" si="68">FLOOR("5/"&amp;DAY(MINUTE(T1/38)/2+56)&amp;"/"&amp;T1,7)-34</f>
        <v>47951</v>
      </c>
      <c r="U9" s="6" t="str">
        <f t="shared" si="28"/>
        <v>Sunday</v>
      </c>
      <c r="V9" s="7">
        <f t="shared" si="16"/>
        <v>47952</v>
      </c>
    </row>
    <row r="10" spans="1:22" x14ac:dyDescent="0.3">
      <c r="A10" s="5" t="s">
        <v>27</v>
      </c>
      <c r="B10" s="7">
        <f>FLOOR("5/"&amp;DAY(MINUTE(B1/38)/2+56)&amp;"/"&amp;B1,7)-33</f>
        <v>45768</v>
      </c>
      <c r="C10" s="6" t="str">
        <f t="shared" si="39"/>
        <v>Monday</v>
      </c>
      <c r="D10" s="7">
        <f t="shared" si="40"/>
        <v>45768</v>
      </c>
      <c r="E10" s="7">
        <f t="shared" ref="E10" si="69">FLOOR("5/"&amp;DAY(MINUTE(E1/38)/2+56)&amp;"/"&amp;E1,7)-33</f>
        <v>46118</v>
      </c>
      <c r="F10" s="6" t="str">
        <f t="shared" si="42"/>
        <v>Monday</v>
      </c>
      <c r="G10" s="7">
        <f t="shared" si="6"/>
        <v>46118</v>
      </c>
      <c r="H10" s="7">
        <f t="shared" ref="H10" si="70">FLOOR("5/"&amp;DAY(MINUTE(H1/38)/2+56)&amp;"/"&amp;H1,7)-33</f>
        <v>46475</v>
      </c>
      <c r="I10" s="6" t="str">
        <f t="shared" si="42"/>
        <v>Monday</v>
      </c>
      <c r="J10" s="7">
        <f t="shared" si="8"/>
        <v>46475</v>
      </c>
      <c r="K10" s="7">
        <f t="shared" ref="K10" si="71">FLOOR("5/"&amp;DAY(MINUTE(K1/38)/2+56)&amp;"/"&amp;K1,7)-33</f>
        <v>46860</v>
      </c>
      <c r="L10" s="6" t="str">
        <f t="shared" si="42"/>
        <v>Monday</v>
      </c>
      <c r="M10" s="7">
        <f t="shared" si="10"/>
        <v>46860</v>
      </c>
      <c r="N10" s="7">
        <f t="shared" ref="N10" si="72">FLOOR("5/"&amp;DAY(MINUTE(N1/38)/2+56)&amp;"/"&amp;N1,7)-33</f>
        <v>47210</v>
      </c>
      <c r="O10" s="6" t="str">
        <f t="shared" si="42"/>
        <v>Monday</v>
      </c>
      <c r="P10" s="7">
        <f t="shared" si="12"/>
        <v>47210</v>
      </c>
      <c r="Q10" s="7">
        <f t="shared" ref="Q10" si="73">FLOOR("5/"&amp;DAY(MINUTE(Q1/38)/2+56)&amp;"/"&amp;Q1,7)-33</f>
        <v>47595</v>
      </c>
      <c r="R10" s="6" t="str">
        <f t="shared" si="42"/>
        <v>Monday</v>
      </c>
      <c r="S10" s="7">
        <f t="shared" si="14"/>
        <v>47595</v>
      </c>
      <c r="T10" s="7">
        <f t="shared" ref="T10" si="74">FLOOR("5/"&amp;DAY(MINUTE(T1/38)/2+56)&amp;"/"&amp;T1,7)-33</f>
        <v>47952</v>
      </c>
      <c r="U10" s="6" t="str">
        <f t="shared" si="42"/>
        <v>Monday</v>
      </c>
      <c r="V10" s="7">
        <f t="shared" si="16"/>
        <v>47952</v>
      </c>
    </row>
    <row r="11" spans="1:22" x14ac:dyDescent="0.3">
      <c r="A11" s="5" t="s">
        <v>28</v>
      </c>
      <c r="B11" s="7">
        <f>DATE(B1,5,1)+CHOOSE(WEEKDAY(DATE(B1,5,1)),1,0,6,5,4,3,2)</f>
        <v>45782</v>
      </c>
      <c r="C11" s="6" t="str">
        <f t="shared" si="39"/>
        <v>Monday</v>
      </c>
      <c r="D11" s="7">
        <f t="shared" si="40"/>
        <v>45782</v>
      </c>
      <c r="E11" s="7">
        <f t="shared" ref="E11" si="75">DATE(E1,5,1)+CHOOSE(WEEKDAY(DATE(E1,5,1)),1,0,6,5,4,3,2)</f>
        <v>46146</v>
      </c>
      <c r="F11" s="6" t="str">
        <f t="shared" si="42"/>
        <v>Monday</v>
      </c>
      <c r="G11" s="7">
        <f t="shared" si="6"/>
        <v>46146</v>
      </c>
      <c r="H11" s="7">
        <f t="shared" ref="H11" si="76">DATE(H1,5,1)+CHOOSE(WEEKDAY(DATE(H1,5,1)),1,0,6,5,4,3,2)</f>
        <v>46510</v>
      </c>
      <c r="I11" s="6" t="str">
        <f t="shared" si="42"/>
        <v>Monday</v>
      </c>
      <c r="J11" s="7">
        <f t="shared" si="8"/>
        <v>46510</v>
      </c>
      <c r="K11" s="7">
        <f t="shared" ref="K11" si="77">DATE(K1,5,1)+CHOOSE(WEEKDAY(DATE(K1,5,1)),1,0,6,5,4,3,2)</f>
        <v>46874</v>
      </c>
      <c r="L11" s="6" t="str">
        <f t="shared" si="42"/>
        <v>Monday</v>
      </c>
      <c r="M11" s="7">
        <f t="shared" si="10"/>
        <v>46874</v>
      </c>
      <c r="N11" s="7">
        <f t="shared" ref="N11" si="78">DATE(N1,5,1)+CHOOSE(WEEKDAY(DATE(N1,5,1)),1,0,6,5,4,3,2)</f>
        <v>47245</v>
      </c>
      <c r="O11" s="6" t="str">
        <f t="shared" si="42"/>
        <v>Monday</v>
      </c>
      <c r="P11" s="7">
        <f t="shared" si="12"/>
        <v>47245</v>
      </c>
      <c r="Q11" s="7">
        <f t="shared" ref="Q11" si="79">DATE(Q1,5,1)+CHOOSE(WEEKDAY(DATE(Q1,5,1)),1,0,6,5,4,3,2)</f>
        <v>47609</v>
      </c>
      <c r="R11" s="6" t="str">
        <f t="shared" si="42"/>
        <v>Monday</v>
      </c>
      <c r="S11" s="7">
        <f t="shared" si="14"/>
        <v>47609</v>
      </c>
      <c r="T11" s="7">
        <f t="shared" ref="T11" si="80">DATE(T1,5,1)+CHOOSE(WEEKDAY(DATE(T1,5,1)),1,0,6,5,4,3,2)</f>
        <v>47973</v>
      </c>
      <c r="U11" s="6" t="str">
        <f t="shared" si="42"/>
        <v>Monday</v>
      </c>
      <c r="V11" s="7">
        <f t="shared" si="16"/>
        <v>47973</v>
      </c>
    </row>
    <row r="12" spans="1:22" x14ac:dyDescent="0.3">
      <c r="A12" s="5" t="s">
        <v>36</v>
      </c>
      <c r="B12" s="7">
        <f>DATE(B1,6,1)-WEEKDAY(DATE(B1,6,6))</f>
        <v>45803</v>
      </c>
      <c r="C12" s="6" t="str">
        <f t="shared" si="39"/>
        <v>Monday</v>
      </c>
      <c r="D12" s="7">
        <f t="shared" si="40"/>
        <v>45803</v>
      </c>
      <c r="E12" s="7">
        <f t="shared" ref="E12" si="81">DATE(E1,6,1)-WEEKDAY(DATE(E1,6,6))</f>
        <v>46167</v>
      </c>
      <c r="F12" s="6" t="str">
        <f t="shared" si="42"/>
        <v>Monday</v>
      </c>
      <c r="G12" s="7">
        <f t="shared" si="6"/>
        <v>46167</v>
      </c>
      <c r="H12" s="7">
        <f t="shared" ref="H12" si="82">DATE(H1,6,1)-WEEKDAY(DATE(H1,6,6))</f>
        <v>46538</v>
      </c>
      <c r="I12" s="6" t="str">
        <f t="shared" si="44"/>
        <v>Monday</v>
      </c>
      <c r="J12" s="7">
        <f t="shared" si="8"/>
        <v>46538</v>
      </c>
      <c r="K12" s="7">
        <f t="shared" ref="K12" si="83">DATE(K1,6,1)-WEEKDAY(DATE(K1,6,6))</f>
        <v>46902</v>
      </c>
      <c r="L12" s="6" t="str">
        <f t="shared" si="46"/>
        <v>Monday</v>
      </c>
      <c r="M12" s="7">
        <f t="shared" si="10"/>
        <v>46902</v>
      </c>
      <c r="N12" s="7">
        <f t="shared" ref="N12" si="84">DATE(N1,6,1)-WEEKDAY(DATE(N1,6,6))</f>
        <v>47266</v>
      </c>
      <c r="O12" s="6" t="str">
        <f t="shared" si="48"/>
        <v>Monday</v>
      </c>
      <c r="P12" s="7">
        <f t="shared" si="12"/>
        <v>47266</v>
      </c>
      <c r="Q12" s="7">
        <f t="shared" ref="Q12" si="85">DATE(Q1,6,1)-WEEKDAY(DATE(Q1,6,6))</f>
        <v>47630</v>
      </c>
      <c r="R12" s="6" t="str">
        <f t="shared" si="26"/>
        <v>Monday</v>
      </c>
      <c r="S12" s="7">
        <f t="shared" si="14"/>
        <v>47630</v>
      </c>
      <c r="T12" s="7">
        <f t="shared" ref="T12" si="86">DATE(T1,6,1)-WEEKDAY(DATE(T1,6,6))</f>
        <v>47994</v>
      </c>
      <c r="U12" s="6" t="str">
        <f t="shared" si="28"/>
        <v>Monday</v>
      </c>
      <c r="V12" s="7">
        <f t="shared" si="16"/>
        <v>47994</v>
      </c>
    </row>
    <row r="13" spans="1:22" x14ac:dyDescent="0.3">
      <c r="A13" s="5" t="s">
        <v>29</v>
      </c>
      <c r="B13" s="7">
        <f>DATE(B1,5,1)+21+CHOOSE(WEEKDAY(DATE(B1,5,1)),1,0,6,5,4,3,2)</f>
        <v>45803</v>
      </c>
      <c r="C13" s="6" t="str">
        <f t="shared" si="39"/>
        <v>Monday</v>
      </c>
      <c r="D13" s="7">
        <f t="shared" si="40"/>
        <v>45803</v>
      </c>
      <c r="E13" s="7">
        <f t="shared" ref="E13" si="87">DATE(E1,5,1)+21+CHOOSE(WEEKDAY(DATE(E1,5,1)),1,0,6,5,4,3,2)</f>
        <v>46167</v>
      </c>
      <c r="F13" s="6" t="str">
        <f t="shared" si="42"/>
        <v>Monday</v>
      </c>
      <c r="G13" s="7">
        <f t="shared" si="6"/>
        <v>46167</v>
      </c>
      <c r="H13" s="7">
        <f t="shared" ref="H13" si="88">DATE(H1,5,1)+21+CHOOSE(WEEKDAY(DATE(H1,5,1)),1,0,6,5,4,3,2)</f>
        <v>46531</v>
      </c>
      <c r="I13" s="6" t="str">
        <f t="shared" si="42"/>
        <v>Monday</v>
      </c>
      <c r="J13" s="7">
        <f t="shared" si="8"/>
        <v>46531</v>
      </c>
      <c r="K13" s="7">
        <f t="shared" ref="K13" si="89">DATE(K1,5,1)+21+CHOOSE(WEEKDAY(DATE(K1,5,1)),1,0,6,5,4,3,2)</f>
        <v>46895</v>
      </c>
      <c r="L13" s="6" t="str">
        <f t="shared" si="42"/>
        <v>Monday</v>
      </c>
      <c r="M13" s="7">
        <f t="shared" si="10"/>
        <v>46895</v>
      </c>
      <c r="N13" s="7">
        <f t="shared" ref="N13" si="90">DATE(N1,5,1)+21+CHOOSE(WEEKDAY(DATE(N1,5,1)),1,0,6,5,4,3,2)</f>
        <v>47266</v>
      </c>
      <c r="O13" s="6" t="str">
        <f t="shared" si="42"/>
        <v>Monday</v>
      </c>
      <c r="P13" s="7">
        <f t="shared" si="12"/>
        <v>47266</v>
      </c>
      <c r="Q13" s="7">
        <f t="shared" ref="Q13" si="91">DATE(Q1,5,1)+21+CHOOSE(WEEKDAY(DATE(Q1,5,1)),1,0,6,5,4,3,2)</f>
        <v>47630</v>
      </c>
      <c r="R13" s="6" t="str">
        <f t="shared" si="42"/>
        <v>Monday</v>
      </c>
      <c r="S13" s="7">
        <f t="shared" si="14"/>
        <v>47630</v>
      </c>
      <c r="T13" s="7">
        <f t="shared" ref="T13" si="92">DATE(T1,5,1)+21+CHOOSE(WEEKDAY(DATE(T1,5,1)),1,0,6,5,4,3,2)</f>
        <v>47994</v>
      </c>
      <c r="U13" s="6" t="str">
        <f t="shared" si="42"/>
        <v>Monday</v>
      </c>
      <c r="V13" s="7">
        <f t="shared" si="16"/>
        <v>47994</v>
      </c>
    </row>
    <row r="14" spans="1:22" x14ac:dyDescent="0.3">
      <c r="A14" s="5" t="s">
        <v>45</v>
      </c>
      <c r="B14" s="7">
        <f>DATE(B1,6,19)</f>
        <v>45827</v>
      </c>
      <c r="C14" s="6" t="str">
        <f>CHOOSE(WEEKDAY(B14),"Sunday","Monday","Tuesday","Wednesday","Thursday","Friday","Saturday")</f>
        <v>Thursday</v>
      </c>
      <c r="D14" s="7">
        <f>IF(WEEKDAY(B14, 1)=1,B14+1,IF(WEEKDAY(B14,1)=7,B14-1,B14))</f>
        <v>45827</v>
      </c>
      <c r="E14" s="7">
        <f>DATE(E1,6,19)</f>
        <v>46192</v>
      </c>
      <c r="F14" s="6" t="str">
        <f>CHOOSE(WEEKDAY(E14),"Sunday","Monday","Tuesday","Wednesday","Thursday","Friday","Saturday")</f>
        <v>Friday</v>
      </c>
      <c r="G14" s="7">
        <f>IF(WEEKDAY(E14, 1)=1,E14+1,IF(WEEKDAY(E14,1)=7,E14-1,E14))</f>
        <v>46192</v>
      </c>
      <c r="H14" s="7">
        <f>DATE(H1,6,19)</f>
        <v>46557</v>
      </c>
      <c r="I14" s="6" t="str">
        <f>CHOOSE(WEEKDAY(H14),"Sunday","Monday","Tuesday","Wednesday","Thursday","Friday","Saturday")</f>
        <v>Saturday</v>
      </c>
      <c r="J14" s="7">
        <f>IF(WEEKDAY(H14, 1)=1,H14+1,IF(WEEKDAY(H14,1)=7,H14-1,H14))</f>
        <v>46556</v>
      </c>
      <c r="K14" s="7">
        <f>DATE(K1,6,19)</f>
        <v>46923</v>
      </c>
      <c r="L14" s="6" t="str">
        <f>CHOOSE(WEEKDAY(K14),"Sunday","Monday","Tuesday","Wednesday","Thursday","Friday","Saturday")</f>
        <v>Monday</v>
      </c>
      <c r="M14" s="7">
        <f>IF(WEEKDAY(K14, 1)=1,K14+1,IF(WEEKDAY(K14,1)=7,K14-1,K14))</f>
        <v>46923</v>
      </c>
      <c r="N14" s="7">
        <f>DATE(N1,6,19)</f>
        <v>47288</v>
      </c>
      <c r="O14" s="6" t="str">
        <f>CHOOSE(WEEKDAY(N14),"Sunday","Monday","Tuesday","Wednesday","Thursday","Friday","Saturday")</f>
        <v>Tuesday</v>
      </c>
      <c r="P14" s="7">
        <f>IF(WEEKDAY(N14, 1)=1,N14+1,IF(WEEKDAY(N14,1)=7,N14-1,N14))</f>
        <v>47288</v>
      </c>
      <c r="Q14" s="7">
        <f>DATE(Q1,6,19)</f>
        <v>47653</v>
      </c>
      <c r="R14" s="6" t="str">
        <f>CHOOSE(WEEKDAY(Q14),"Sunday","Monday","Tuesday","Wednesday","Thursday","Friday","Saturday")</f>
        <v>Wednesday</v>
      </c>
      <c r="S14" s="7">
        <f>IF(WEEKDAY(Q14, 1)=1,Q14+1,IF(WEEKDAY(Q14,1)=7,Q14-1,Q14))</f>
        <v>47653</v>
      </c>
      <c r="T14" s="7">
        <f>DATE(T1,6,19)</f>
        <v>48018</v>
      </c>
      <c r="U14" s="6" t="str">
        <f>CHOOSE(WEEKDAY(T14),"Sunday","Monday","Tuesday","Wednesday","Thursday","Friday","Saturday")</f>
        <v>Thursday</v>
      </c>
      <c r="V14" s="7">
        <f>IF(WEEKDAY(T14, 1)=1,T14+1,IF(WEEKDAY(T14,1)=7,T14-1,T14))</f>
        <v>48018</v>
      </c>
    </row>
    <row r="15" spans="1:22" x14ac:dyDescent="0.3">
      <c r="A15" s="5" t="s">
        <v>32</v>
      </c>
      <c r="B15" s="7">
        <f>DATE(B1,7,4)</f>
        <v>45842</v>
      </c>
      <c r="C15" s="6" t="str">
        <f t="shared" si="39"/>
        <v>Friday</v>
      </c>
      <c r="D15" s="7">
        <f t="shared" si="40"/>
        <v>45842</v>
      </c>
      <c r="E15" s="7">
        <f t="shared" ref="E15" si="93">DATE(E1,7,4)</f>
        <v>46207</v>
      </c>
      <c r="F15" s="6" t="str">
        <f t="shared" si="42"/>
        <v>Saturday</v>
      </c>
      <c r="G15" s="7">
        <f t="shared" si="6"/>
        <v>46206</v>
      </c>
      <c r="H15" s="7">
        <f t="shared" ref="H15" si="94">DATE(H1,7,4)</f>
        <v>46572</v>
      </c>
      <c r="I15" s="6" t="str">
        <f t="shared" si="44"/>
        <v>Sunday</v>
      </c>
      <c r="J15" s="7">
        <f t="shared" si="8"/>
        <v>46573</v>
      </c>
      <c r="K15" s="7">
        <f t="shared" ref="K15" si="95">DATE(K1,7,4)</f>
        <v>46938</v>
      </c>
      <c r="L15" s="6" t="str">
        <f t="shared" si="46"/>
        <v>Tuesday</v>
      </c>
      <c r="M15" s="7">
        <f t="shared" si="10"/>
        <v>46938</v>
      </c>
      <c r="N15" s="7">
        <f t="shared" ref="N15" si="96">DATE(N1,7,4)</f>
        <v>47303</v>
      </c>
      <c r="O15" s="6" t="str">
        <f t="shared" si="48"/>
        <v>Wednesday</v>
      </c>
      <c r="P15" s="7">
        <f t="shared" si="12"/>
        <v>47303</v>
      </c>
      <c r="Q15" s="7">
        <f t="shared" ref="Q15" si="97">DATE(Q1,7,4)</f>
        <v>47668</v>
      </c>
      <c r="R15" s="6" t="str">
        <f t="shared" si="26"/>
        <v>Thursday</v>
      </c>
      <c r="S15" s="7">
        <f t="shared" si="14"/>
        <v>47668</v>
      </c>
      <c r="T15" s="7">
        <f t="shared" ref="T15" si="98">DATE(T1,7,4)</f>
        <v>48033</v>
      </c>
      <c r="U15" s="6" t="str">
        <f t="shared" si="28"/>
        <v>Friday</v>
      </c>
      <c r="V15" s="7">
        <f t="shared" si="16"/>
        <v>48033</v>
      </c>
    </row>
    <row r="16" spans="1:22" x14ac:dyDescent="0.3">
      <c r="A16" s="5" t="s">
        <v>30</v>
      </c>
      <c r="B16" s="7">
        <f>DATE(B1,7,12)</f>
        <v>45850</v>
      </c>
      <c r="C16" s="6" t="str">
        <f t="shared" si="39"/>
        <v>Saturday</v>
      </c>
      <c r="D16" s="7">
        <f t="shared" si="40"/>
        <v>45849</v>
      </c>
      <c r="E16" s="7">
        <f t="shared" ref="E16" si="99">DATE(E1,7,12)</f>
        <v>46215</v>
      </c>
      <c r="F16" s="6" t="str">
        <f t="shared" si="42"/>
        <v>Sunday</v>
      </c>
      <c r="G16" s="7">
        <f t="shared" si="6"/>
        <v>46216</v>
      </c>
      <c r="H16" s="7">
        <f t="shared" ref="H16" si="100">DATE(H1,7,12)</f>
        <v>46580</v>
      </c>
      <c r="I16" s="6" t="str">
        <f t="shared" si="42"/>
        <v>Monday</v>
      </c>
      <c r="J16" s="7">
        <f t="shared" si="8"/>
        <v>46580</v>
      </c>
      <c r="K16" s="7">
        <f t="shared" ref="K16" si="101">DATE(K1,7,12)</f>
        <v>46946</v>
      </c>
      <c r="L16" s="6" t="str">
        <f t="shared" si="42"/>
        <v>Wednesday</v>
      </c>
      <c r="M16" s="7">
        <f t="shared" si="10"/>
        <v>46946</v>
      </c>
      <c r="N16" s="7">
        <f t="shared" ref="N16" si="102">DATE(N1,7,12)</f>
        <v>47311</v>
      </c>
      <c r="O16" s="6" t="str">
        <f t="shared" si="42"/>
        <v>Thursday</v>
      </c>
      <c r="P16" s="7">
        <f t="shared" si="12"/>
        <v>47311</v>
      </c>
      <c r="Q16" s="7">
        <f t="shared" ref="Q16" si="103">DATE(Q1,7,12)</f>
        <v>47676</v>
      </c>
      <c r="R16" s="6" t="str">
        <f t="shared" si="42"/>
        <v>Friday</v>
      </c>
      <c r="S16" s="7">
        <f t="shared" si="14"/>
        <v>47676</v>
      </c>
      <c r="T16" s="7">
        <f t="shared" ref="T16" si="104">DATE(T1,7,12)</f>
        <v>48041</v>
      </c>
      <c r="U16" s="6" t="str">
        <f t="shared" si="42"/>
        <v>Saturday</v>
      </c>
      <c r="V16" s="7">
        <f t="shared" si="16"/>
        <v>48040</v>
      </c>
    </row>
    <row r="17" spans="1:22" x14ac:dyDescent="0.3">
      <c r="A17" s="5" t="s">
        <v>12</v>
      </c>
      <c r="B17" s="7">
        <f>DATE(B1,8,1)+CHOOSE(WEEKDAY(DATE(B1,8,1)),1,0,6,5,4,3,2)</f>
        <v>45873</v>
      </c>
      <c r="C17" s="6" t="str">
        <f t="shared" si="39"/>
        <v>Monday</v>
      </c>
      <c r="D17" s="7">
        <f t="shared" si="40"/>
        <v>45873</v>
      </c>
      <c r="E17" s="7">
        <f t="shared" ref="E17" si="105">DATE(E1,8,1)+CHOOSE(WEEKDAY(DATE(E1,8,1)),1,0,6,5,4,3,2)</f>
        <v>46237</v>
      </c>
      <c r="F17" s="6" t="str">
        <f t="shared" si="42"/>
        <v>Monday</v>
      </c>
      <c r="G17" s="7">
        <f t="shared" si="6"/>
        <v>46237</v>
      </c>
      <c r="H17" s="7">
        <f t="shared" ref="H17" si="106">DATE(H1,8,1)+CHOOSE(WEEKDAY(DATE(H1,8,1)),1,0,6,5,4,3,2)</f>
        <v>46601</v>
      </c>
      <c r="I17" s="6" t="str">
        <f t="shared" si="42"/>
        <v>Monday</v>
      </c>
      <c r="J17" s="7">
        <f t="shared" si="8"/>
        <v>46601</v>
      </c>
      <c r="K17" s="7">
        <f t="shared" ref="K17" si="107">DATE(K1,8,1)+CHOOSE(WEEKDAY(DATE(K1,8,1)),1,0,6,5,4,3,2)</f>
        <v>46972</v>
      </c>
      <c r="L17" s="6" t="str">
        <f t="shared" si="42"/>
        <v>Monday</v>
      </c>
      <c r="M17" s="7">
        <f t="shared" si="10"/>
        <v>46972</v>
      </c>
      <c r="N17" s="7">
        <f t="shared" ref="N17" si="108">DATE(N1,8,1)+CHOOSE(WEEKDAY(DATE(N1,8,1)),1,0,6,5,4,3,2)</f>
        <v>47336</v>
      </c>
      <c r="O17" s="6" t="str">
        <f t="shared" si="42"/>
        <v>Monday</v>
      </c>
      <c r="P17" s="7">
        <f t="shared" si="12"/>
        <v>47336</v>
      </c>
      <c r="Q17" s="7">
        <f t="shared" ref="Q17" si="109">DATE(Q1,8,1)+CHOOSE(WEEKDAY(DATE(Q1,8,1)),1,0,6,5,4,3,2)</f>
        <v>47700</v>
      </c>
      <c r="R17" s="6" t="str">
        <f t="shared" si="42"/>
        <v>Monday</v>
      </c>
      <c r="S17" s="7">
        <f t="shared" si="14"/>
        <v>47700</v>
      </c>
      <c r="T17" s="7">
        <f t="shared" ref="T17" si="110">DATE(T1,8,1)+CHOOSE(WEEKDAY(DATE(T1,8,1)),1,0,6,5,4,3,2)</f>
        <v>48064</v>
      </c>
      <c r="U17" s="6" t="str">
        <f t="shared" si="42"/>
        <v>Monday</v>
      </c>
      <c r="V17" s="7">
        <f t="shared" si="16"/>
        <v>48064</v>
      </c>
    </row>
    <row r="18" spans="1:22" x14ac:dyDescent="0.3">
      <c r="A18" s="5" t="s">
        <v>37</v>
      </c>
      <c r="B18" s="7">
        <f>DATE(B1,8,1)+21+CHOOSE(WEEKDAY(DATE(B1,8,1)),1,0,6,5,4,3,2)</f>
        <v>45894</v>
      </c>
      <c r="C18" s="6" t="str">
        <f t="shared" si="39"/>
        <v>Monday</v>
      </c>
      <c r="D18" s="7">
        <f t="shared" si="40"/>
        <v>45894</v>
      </c>
      <c r="E18" s="7">
        <f t="shared" ref="E18" si="111">DATE(E1,8,1)+21+CHOOSE(WEEKDAY(DATE(E1,8,1)),1,0,6,5,4,3,2)</f>
        <v>46258</v>
      </c>
      <c r="F18" s="6" t="str">
        <f t="shared" si="42"/>
        <v>Monday</v>
      </c>
      <c r="G18" s="7">
        <f t="shared" si="6"/>
        <v>46258</v>
      </c>
      <c r="H18" s="7">
        <f t="shared" ref="H18" si="112">DATE(H1,8,1)+21+CHOOSE(WEEKDAY(DATE(H1,8,1)),1,0,6,5,4,3,2)</f>
        <v>46622</v>
      </c>
      <c r="I18" s="6" t="str">
        <f t="shared" si="42"/>
        <v>Monday</v>
      </c>
      <c r="J18" s="7">
        <f t="shared" si="8"/>
        <v>46622</v>
      </c>
      <c r="K18" s="7">
        <f t="shared" ref="K18" si="113">DATE(K1,8,1)+21+CHOOSE(WEEKDAY(DATE(K1,8,1)),1,0,6,5,4,3,2)</f>
        <v>46993</v>
      </c>
      <c r="L18" s="6" t="str">
        <f t="shared" si="42"/>
        <v>Monday</v>
      </c>
      <c r="M18" s="7">
        <f t="shared" si="10"/>
        <v>46993</v>
      </c>
      <c r="N18" s="7">
        <f t="shared" ref="N18" si="114">DATE(N1,8,1)+21+CHOOSE(WEEKDAY(DATE(N1,8,1)),1,0,6,5,4,3,2)</f>
        <v>47357</v>
      </c>
      <c r="O18" s="6" t="str">
        <f t="shared" si="42"/>
        <v>Monday</v>
      </c>
      <c r="P18" s="7">
        <f t="shared" si="12"/>
        <v>47357</v>
      </c>
      <c r="Q18" s="7">
        <f t="shared" ref="Q18" si="115">DATE(Q1,8,1)+21+CHOOSE(WEEKDAY(DATE(Q1,8,1)),1,0,6,5,4,3,2)</f>
        <v>47721</v>
      </c>
      <c r="R18" s="6" t="str">
        <f t="shared" si="42"/>
        <v>Monday</v>
      </c>
      <c r="S18" s="7">
        <f t="shared" si="14"/>
        <v>47721</v>
      </c>
      <c r="T18" s="7">
        <f t="shared" ref="T18" si="116">DATE(T1,8,1)+21+CHOOSE(WEEKDAY(DATE(T1,8,1)),1,0,6,5,4,3,2)</f>
        <v>48085</v>
      </c>
      <c r="U18" s="6" t="str">
        <f t="shared" si="42"/>
        <v>Monday</v>
      </c>
      <c r="V18" s="7">
        <f t="shared" si="16"/>
        <v>48085</v>
      </c>
    </row>
    <row r="19" spans="1:22" x14ac:dyDescent="0.3">
      <c r="A19" s="5" t="s">
        <v>38</v>
      </c>
      <c r="B19" s="7">
        <f>DATE(B1,9,1)+CHOOSE(WEEKDAY(DATE(B1,9,1)),1,0,6,5,4,3,2)</f>
        <v>45901</v>
      </c>
      <c r="C19" s="6" t="str">
        <f t="shared" si="39"/>
        <v>Monday</v>
      </c>
      <c r="D19" s="7">
        <f t="shared" si="40"/>
        <v>45901</v>
      </c>
      <c r="E19" s="7">
        <f t="shared" ref="E19" si="117">DATE(E1,9,1)+CHOOSE(WEEKDAY(DATE(E1,9,1)),1,0,6,5,4,3,2)</f>
        <v>46272</v>
      </c>
      <c r="F19" s="6" t="str">
        <f t="shared" si="42"/>
        <v>Monday</v>
      </c>
      <c r="G19" s="7">
        <f t="shared" si="6"/>
        <v>46272</v>
      </c>
      <c r="H19" s="7">
        <f t="shared" ref="H19" si="118">DATE(H1,9,1)+CHOOSE(WEEKDAY(DATE(H1,9,1)),1,0,6,5,4,3,2)</f>
        <v>46636</v>
      </c>
      <c r="I19" s="6" t="str">
        <f t="shared" si="44"/>
        <v>Monday</v>
      </c>
      <c r="J19" s="7">
        <f t="shared" si="8"/>
        <v>46636</v>
      </c>
      <c r="K19" s="7">
        <f t="shared" ref="K19" si="119">DATE(K1,9,1)+CHOOSE(WEEKDAY(DATE(K1,9,1)),1,0,6,5,4,3,2)</f>
        <v>47000</v>
      </c>
      <c r="L19" s="6" t="str">
        <f t="shared" si="46"/>
        <v>Monday</v>
      </c>
      <c r="M19" s="7">
        <f t="shared" si="10"/>
        <v>47000</v>
      </c>
      <c r="N19" s="7">
        <f t="shared" ref="N19" si="120">DATE(N1,9,1)+CHOOSE(WEEKDAY(DATE(N1,9,1)),1,0,6,5,4,3,2)</f>
        <v>47364</v>
      </c>
      <c r="O19" s="6" t="str">
        <f t="shared" si="48"/>
        <v>Monday</v>
      </c>
      <c r="P19" s="7">
        <f t="shared" si="12"/>
        <v>47364</v>
      </c>
      <c r="Q19" s="7">
        <f t="shared" ref="Q19" si="121">DATE(Q1,9,1)+CHOOSE(WEEKDAY(DATE(Q1,9,1)),1,0,6,5,4,3,2)</f>
        <v>47728</v>
      </c>
      <c r="R19" s="6" t="str">
        <f t="shared" si="26"/>
        <v>Monday</v>
      </c>
      <c r="S19" s="7">
        <f t="shared" si="14"/>
        <v>47728</v>
      </c>
      <c r="T19" s="7">
        <f t="shared" ref="T19" si="122">DATE(T1,9,1)+CHOOSE(WEEKDAY(DATE(T1,9,1)),1,0,6,5,4,3,2)</f>
        <v>48092</v>
      </c>
      <c r="U19" s="6" t="str">
        <f t="shared" si="28"/>
        <v>Monday</v>
      </c>
      <c r="V19" s="7">
        <f t="shared" si="16"/>
        <v>48092</v>
      </c>
    </row>
    <row r="20" spans="1:22" x14ac:dyDescent="0.3">
      <c r="A20" s="5" t="s">
        <v>33</v>
      </c>
      <c r="B20" s="7">
        <f>DATE(B1,11,1)+21+CHOOSE(WEEKDAY(DATE(B1,11,1)),4,3,2,1,0,6,5)</f>
        <v>45988</v>
      </c>
      <c r="C20" s="6" t="str">
        <f t="shared" si="39"/>
        <v>Thursday</v>
      </c>
      <c r="D20" s="7">
        <f t="shared" si="40"/>
        <v>45988</v>
      </c>
      <c r="E20" s="7">
        <f t="shared" ref="E20" si="123">DATE(E1,11,1)+21+CHOOSE(WEEKDAY(DATE(E1,11,1)),4,3,2,1,0,6,5)</f>
        <v>46352</v>
      </c>
      <c r="F20" s="6" t="str">
        <f t="shared" si="42"/>
        <v>Thursday</v>
      </c>
      <c r="G20" s="7">
        <f t="shared" si="6"/>
        <v>46352</v>
      </c>
      <c r="H20" s="7">
        <f t="shared" ref="H20" si="124">DATE(H1,11,1)+21+CHOOSE(WEEKDAY(DATE(H1,11,1)),4,3,2,1,0,6,5)</f>
        <v>46716</v>
      </c>
      <c r="I20" s="6" t="str">
        <f t="shared" si="44"/>
        <v>Thursday</v>
      </c>
      <c r="J20" s="7">
        <f t="shared" si="8"/>
        <v>46716</v>
      </c>
      <c r="K20" s="7">
        <f t="shared" ref="K20" si="125">DATE(K1,11,1)+21+CHOOSE(WEEKDAY(DATE(K1,11,1)),4,3,2,1,0,6,5)</f>
        <v>47080</v>
      </c>
      <c r="L20" s="6" t="str">
        <f t="shared" si="46"/>
        <v>Thursday</v>
      </c>
      <c r="M20" s="7">
        <f t="shared" si="10"/>
        <v>47080</v>
      </c>
      <c r="N20" s="7">
        <f t="shared" ref="N20" si="126">DATE(N1,11,1)+21+CHOOSE(WEEKDAY(DATE(N1,11,1)),4,3,2,1,0,6,5)</f>
        <v>47444</v>
      </c>
      <c r="O20" s="6" t="str">
        <f t="shared" si="48"/>
        <v>Thursday</v>
      </c>
      <c r="P20" s="7">
        <f t="shared" si="12"/>
        <v>47444</v>
      </c>
      <c r="Q20" s="7">
        <f t="shared" ref="Q20" si="127">DATE(Q1,11,1)+21+CHOOSE(WEEKDAY(DATE(Q1,11,1)),4,3,2,1,0,6,5)</f>
        <v>47815</v>
      </c>
      <c r="R20" s="6" t="str">
        <f t="shared" si="26"/>
        <v>Thursday</v>
      </c>
      <c r="S20" s="7">
        <f t="shared" si="14"/>
        <v>47815</v>
      </c>
      <c r="T20" s="7">
        <f t="shared" ref="T20" si="128">DATE(T1,11,1)+21+CHOOSE(WEEKDAY(DATE(T1,11,1)),4,3,2,1,0,6,5)</f>
        <v>48179</v>
      </c>
      <c r="U20" s="6" t="str">
        <f t="shared" si="28"/>
        <v>Thursday</v>
      </c>
      <c r="V20" s="7">
        <f t="shared" si="16"/>
        <v>48179</v>
      </c>
    </row>
    <row r="21" spans="1:22" x14ac:dyDescent="0.3">
      <c r="A21" s="5" t="s">
        <v>31</v>
      </c>
      <c r="B21" s="7">
        <f>DATE(B1,11,30)</f>
        <v>45991</v>
      </c>
      <c r="C21" s="6" t="str">
        <f t="shared" si="39"/>
        <v>Sunday</v>
      </c>
      <c r="D21" s="7">
        <f t="shared" si="40"/>
        <v>45992</v>
      </c>
      <c r="E21" s="7">
        <f t="shared" ref="E21" si="129">DATE(E1,11,30)</f>
        <v>46356</v>
      </c>
      <c r="F21" s="6" t="str">
        <f t="shared" si="42"/>
        <v>Monday</v>
      </c>
      <c r="G21" s="7">
        <f t="shared" si="6"/>
        <v>46356</v>
      </c>
      <c r="H21" s="7">
        <f t="shared" ref="H21" si="130">DATE(H1,11,30)</f>
        <v>46721</v>
      </c>
      <c r="I21" s="6" t="str">
        <f t="shared" si="42"/>
        <v>Tuesday</v>
      </c>
      <c r="J21" s="7">
        <f t="shared" si="8"/>
        <v>46721</v>
      </c>
      <c r="K21" s="7">
        <f t="shared" ref="K21" si="131">DATE(K1,11,30)</f>
        <v>47087</v>
      </c>
      <c r="L21" s="6" t="str">
        <f t="shared" si="42"/>
        <v>Thursday</v>
      </c>
      <c r="M21" s="7">
        <f t="shared" si="10"/>
        <v>47087</v>
      </c>
      <c r="N21" s="7">
        <f t="shared" ref="N21" si="132">DATE(N1,11,30)</f>
        <v>47452</v>
      </c>
      <c r="O21" s="6" t="str">
        <f t="shared" si="42"/>
        <v>Friday</v>
      </c>
      <c r="P21" s="7">
        <f t="shared" si="12"/>
        <v>47452</v>
      </c>
      <c r="Q21" s="7">
        <f t="shared" ref="Q21" si="133">DATE(Q1,11,30)</f>
        <v>47817</v>
      </c>
      <c r="R21" s="6" t="str">
        <f t="shared" si="42"/>
        <v>Saturday</v>
      </c>
      <c r="S21" s="7">
        <f t="shared" si="14"/>
        <v>47816</v>
      </c>
      <c r="T21" s="7">
        <f t="shared" ref="T21" si="134">DATE(T1,11,30)</f>
        <v>48182</v>
      </c>
      <c r="U21" s="6" t="str">
        <f t="shared" si="42"/>
        <v>Sunday</v>
      </c>
      <c r="V21" s="7">
        <f t="shared" si="16"/>
        <v>48183</v>
      </c>
    </row>
    <row r="22" spans="1:22" x14ac:dyDescent="0.3">
      <c r="A22" s="5" t="s">
        <v>17</v>
      </c>
      <c r="B22" s="7">
        <f>DATE(B1,12,24)</f>
        <v>46015</v>
      </c>
      <c r="C22" s="6" t="str">
        <f t="shared" si="39"/>
        <v>Wednesday</v>
      </c>
      <c r="D22" s="7">
        <f t="shared" si="40"/>
        <v>46015</v>
      </c>
      <c r="E22" s="7">
        <f t="shared" ref="E22" si="135">DATE(E1,12,24)</f>
        <v>46380</v>
      </c>
      <c r="F22" s="6" t="str">
        <f t="shared" si="42"/>
        <v>Thursday</v>
      </c>
      <c r="G22" s="7">
        <f t="shared" si="6"/>
        <v>46380</v>
      </c>
      <c r="H22" s="7">
        <f t="shared" ref="H22" si="136">DATE(H1,12,24)</f>
        <v>46745</v>
      </c>
      <c r="I22" s="6" t="str">
        <f t="shared" si="44"/>
        <v>Friday</v>
      </c>
      <c r="J22" s="7">
        <f t="shared" si="8"/>
        <v>46745</v>
      </c>
      <c r="K22" s="7">
        <f t="shared" ref="K22" si="137">DATE(K1,12,24)</f>
        <v>47111</v>
      </c>
      <c r="L22" s="6" t="str">
        <f t="shared" si="46"/>
        <v>Sunday</v>
      </c>
      <c r="M22" s="7">
        <f t="shared" si="10"/>
        <v>47112</v>
      </c>
      <c r="N22" s="7">
        <f t="shared" ref="N22" si="138">DATE(N1,12,24)</f>
        <v>47476</v>
      </c>
      <c r="O22" s="6" t="str">
        <f t="shared" si="48"/>
        <v>Monday</v>
      </c>
      <c r="P22" s="7">
        <f t="shared" si="12"/>
        <v>47476</v>
      </c>
      <c r="Q22" s="7">
        <f t="shared" ref="Q22" si="139">DATE(Q1,12,24)</f>
        <v>47841</v>
      </c>
      <c r="R22" s="6" t="str">
        <f t="shared" si="26"/>
        <v>Tuesday</v>
      </c>
      <c r="S22" s="7">
        <f t="shared" si="14"/>
        <v>47841</v>
      </c>
      <c r="T22" s="7">
        <f t="shared" ref="T22" si="140">DATE(T1,12,24)</f>
        <v>48206</v>
      </c>
      <c r="U22" s="6" t="str">
        <f t="shared" si="28"/>
        <v>Wednesday</v>
      </c>
      <c r="V22" s="7">
        <f t="shared" si="16"/>
        <v>48206</v>
      </c>
    </row>
    <row r="23" spans="1:22" x14ac:dyDescent="0.3">
      <c r="A23" s="5" t="s">
        <v>18</v>
      </c>
      <c r="B23" s="8">
        <f>DATE(B1,12,25)</f>
        <v>46016</v>
      </c>
      <c r="C23" s="6" t="str">
        <f t="shared" si="39"/>
        <v>Thursday</v>
      </c>
      <c r="D23" s="7">
        <f t="shared" si="40"/>
        <v>46016</v>
      </c>
      <c r="E23" s="7">
        <f t="shared" ref="E23" si="141">DATE(E1,12,25)</f>
        <v>46381</v>
      </c>
      <c r="F23" s="6" t="str">
        <f t="shared" si="42"/>
        <v>Friday</v>
      </c>
      <c r="G23" s="7">
        <f t="shared" si="6"/>
        <v>46381</v>
      </c>
      <c r="H23" s="7">
        <f t="shared" ref="H23" si="142">DATE(H1,12,25)</f>
        <v>46746</v>
      </c>
      <c r="I23" s="6" t="str">
        <f t="shared" si="44"/>
        <v>Saturday</v>
      </c>
      <c r="J23" s="7">
        <f t="shared" si="8"/>
        <v>46745</v>
      </c>
      <c r="K23" s="7">
        <f t="shared" ref="K23" si="143">DATE(K1,12,25)</f>
        <v>47112</v>
      </c>
      <c r="L23" s="6" t="str">
        <f t="shared" si="46"/>
        <v>Monday</v>
      </c>
      <c r="M23" s="7">
        <f t="shared" si="10"/>
        <v>47112</v>
      </c>
      <c r="N23" s="7">
        <f t="shared" ref="N23" si="144">DATE(N1,12,25)</f>
        <v>47477</v>
      </c>
      <c r="O23" s="6" t="str">
        <f t="shared" si="48"/>
        <v>Tuesday</v>
      </c>
      <c r="P23" s="7">
        <f t="shared" si="12"/>
        <v>47477</v>
      </c>
      <c r="Q23" s="7">
        <f t="shared" ref="Q23" si="145">DATE(Q1,12,25)</f>
        <v>47842</v>
      </c>
      <c r="R23" s="6" t="str">
        <f t="shared" si="26"/>
        <v>Wednesday</v>
      </c>
      <c r="S23" s="7">
        <f t="shared" si="14"/>
        <v>47842</v>
      </c>
      <c r="T23" s="7">
        <f t="shared" ref="T23" si="146">DATE(T1,12,25)</f>
        <v>48207</v>
      </c>
      <c r="U23" s="6" t="str">
        <f t="shared" si="28"/>
        <v>Thursday</v>
      </c>
      <c r="V23" s="7">
        <f t="shared" si="16"/>
        <v>48207</v>
      </c>
    </row>
    <row r="24" spans="1:22" x14ac:dyDescent="0.3">
      <c r="A24" s="5" t="s">
        <v>39</v>
      </c>
      <c r="B24" s="8">
        <f>DATE(B1,12,26)</f>
        <v>46017</v>
      </c>
      <c r="C24" s="6" t="str">
        <f t="shared" si="39"/>
        <v>Friday</v>
      </c>
      <c r="D24" s="7">
        <f t="shared" si="40"/>
        <v>46017</v>
      </c>
      <c r="E24" s="7">
        <f t="shared" ref="E24" si="147">DATE(E1,12,26)</f>
        <v>46382</v>
      </c>
      <c r="F24" s="6" t="str">
        <f t="shared" si="42"/>
        <v>Saturday</v>
      </c>
      <c r="G24" s="7">
        <f t="shared" si="6"/>
        <v>46381</v>
      </c>
      <c r="H24" s="7">
        <f t="shared" ref="H24" si="148">DATE(H1,12,26)</f>
        <v>46747</v>
      </c>
      <c r="I24" s="6" t="str">
        <f t="shared" si="44"/>
        <v>Sunday</v>
      </c>
      <c r="J24" s="7">
        <f t="shared" si="8"/>
        <v>46748</v>
      </c>
      <c r="K24" s="7">
        <f t="shared" ref="K24" si="149">DATE(K1,12,26)</f>
        <v>47113</v>
      </c>
      <c r="L24" s="6" t="str">
        <f t="shared" si="46"/>
        <v>Tuesday</v>
      </c>
      <c r="M24" s="7">
        <f t="shared" si="10"/>
        <v>47113</v>
      </c>
      <c r="N24" s="7">
        <f t="shared" ref="N24" si="150">DATE(N1,12,26)</f>
        <v>47478</v>
      </c>
      <c r="O24" s="6" t="str">
        <f t="shared" si="48"/>
        <v>Wednesday</v>
      </c>
      <c r="P24" s="7">
        <f t="shared" si="12"/>
        <v>47478</v>
      </c>
      <c r="Q24" s="7">
        <f t="shared" ref="Q24" si="151">DATE(Q1,12,26)</f>
        <v>47843</v>
      </c>
      <c r="R24" s="6" t="str">
        <f t="shared" si="26"/>
        <v>Thursday</v>
      </c>
      <c r="S24" s="7">
        <f t="shared" si="14"/>
        <v>47843</v>
      </c>
      <c r="T24" s="7">
        <f t="shared" ref="T24" si="152">DATE(T1,12,26)</f>
        <v>48208</v>
      </c>
      <c r="U24" s="6" t="str">
        <f t="shared" si="28"/>
        <v>Friday</v>
      </c>
      <c r="V24" s="7">
        <f t="shared" si="16"/>
        <v>48208</v>
      </c>
    </row>
    <row r="25" spans="1:22" x14ac:dyDescent="0.3">
      <c r="A25" s="5" t="s">
        <v>20</v>
      </c>
      <c r="B25" s="8">
        <f>DATE(B1,12,31)</f>
        <v>46022</v>
      </c>
      <c r="C25" s="6" t="str">
        <f t="shared" si="39"/>
        <v>Wednesday</v>
      </c>
      <c r="D25" s="7">
        <f t="shared" si="40"/>
        <v>46022</v>
      </c>
      <c r="E25" s="8">
        <f t="shared" ref="E25" si="153">DATE(E1,12,31)</f>
        <v>46387</v>
      </c>
      <c r="F25" s="6" t="str">
        <f t="shared" ref="F25:U25" si="154">CHOOSE(WEEKDAY(E25),"Sunday","Monday","Tuesday","Wednesday","Thursday","Friday","Saturday")</f>
        <v>Thursday</v>
      </c>
      <c r="G25" s="7">
        <f t="shared" si="6"/>
        <v>46387</v>
      </c>
      <c r="H25" s="8">
        <f t="shared" ref="H25" si="155">DATE(H1,12,31)</f>
        <v>46752</v>
      </c>
      <c r="I25" s="6" t="str">
        <f t="shared" si="154"/>
        <v>Friday</v>
      </c>
      <c r="J25" s="7">
        <f t="shared" si="8"/>
        <v>46752</v>
      </c>
      <c r="K25" s="8">
        <f t="shared" ref="K25" si="156">DATE(K1,12,31)</f>
        <v>47118</v>
      </c>
      <c r="L25" s="6" t="str">
        <f t="shared" si="154"/>
        <v>Sunday</v>
      </c>
      <c r="M25" s="7">
        <f t="shared" si="10"/>
        <v>47119</v>
      </c>
      <c r="N25" s="8">
        <f t="shared" ref="N25" si="157">DATE(N1,12,31)</f>
        <v>47483</v>
      </c>
      <c r="O25" s="6" t="str">
        <f t="shared" si="154"/>
        <v>Monday</v>
      </c>
      <c r="P25" s="7">
        <f t="shared" si="12"/>
        <v>47483</v>
      </c>
      <c r="Q25" s="8">
        <f t="shared" ref="Q25" si="158">DATE(Q1,12,31)</f>
        <v>47848</v>
      </c>
      <c r="R25" s="6" t="str">
        <f t="shared" si="154"/>
        <v>Tuesday</v>
      </c>
      <c r="S25" s="7">
        <f t="shared" si="14"/>
        <v>47848</v>
      </c>
      <c r="T25" s="8">
        <f t="shared" ref="T25" si="159">DATE(T1,12,31)</f>
        <v>48213</v>
      </c>
      <c r="U25" s="6" t="str">
        <f t="shared" si="154"/>
        <v>Wednesday</v>
      </c>
      <c r="V25" s="7">
        <f t="shared" si="16"/>
        <v>48213</v>
      </c>
    </row>
  </sheetData>
  <mergeCells count="8">
    <mergeCell ref="Q1:S1"/>
    <mergeCell ref="T1:V1"/>
    <mergeCell ref="A1:A2"/>
    <mergeCell ref="B1:D1"/>
    <mergeCell ref="E1:G1"/>
    <mergeCell ref="H1:J1"/>
    <mergeCell ref="K1:M1"/>
    <mergeCell ref="N1:P1"/>
  </mergeCells>
  <conditionalFormatting sqref="A3:V25">
    <cfRule type="expression" dxfId="0" priority="1">
      <formula>MOD(ROW(),2)=0</formula>
    </cfRule>
  </conditionalFormatting>
  <printOptions horizontalCentered="1" verticalCentered="1"/>
  <pageMargins left="0.7" right="0.7" top="0.75" bottom="0.75" header="0.3" footer="0.3"/>
  <pageSetup orientation="landscape" r:id="rId1"/>
  <headerFooter>
    <oddHeader>&amp;C&amp;C&amp;30&amp;U&amp;BPublic (Bank) Holiday Schedule From 2025</oddHeader>
    <oddFooter>&amp;L&amp;B&amp;12©Abbydale Systems LLC.</oddFooter>
  </headerFooter>
  <colBreaks count="3" manualBreakCount="3">
    <brk id="7" max="1048575" man="1"/>
    <brk id="13" max="1048575" man="1"/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8D413-3F6C-4561-B3FB-023213B9F1B0}">
  <sheetPr codeName="Sheet45"/>
  <dimension ref="A1:C22"/>
  <sheetViews>
    <sheetView workbookViewId="0">
      <selection activeCell="B15" sqref="B15"/>
    </sheetView>
  </sheetViews>
  <sheetFormatPr defaultRowHeight="14.4" x14ac:dyDescent="0.3"/>
  <cols>
    <col min="1" max="1" width="27.109375" bestFit="1" customWidth="1"/>
    <col min="2" max="2" width="10.6640625" bestFit="1" customWidth="1"/>
  </cols>
  <sheetData>
    <row r="1" spans="1:3" x14ac:dyDescent="0.3">
      <c r="A1" s="1" t="s">
        <v>0</v>
      </c>
      <c r="B1" s="2">
        <v>44197</v>
      </c>
      <c r="C1">
        <v>1</v>
      </c>
    </row>
    <row r="2" spans="1:3" x14ac:dyDescent="0.3">
      <c r="A2" s="1" t="s">
        <v>24</v>
      </c>
      <c r="B2" s="2">
        <v>44198</v>
      </c>
    </row>
    <row r="3" spans="1:3" x14ac:dyDescent="0.3">
      <c r="A3" s="1" t="s">
        <v>1</v>
      </c>
      <c r="B3" s="2">
        <f ca="1">DATE(YEAR(NOW()),1,1)+14+CHOOSE(WEEKDAY(DATE(YEAR(NOW()),1,1)),1,0,6,5,4,3,2)</f>
        <v>45306</v>
      </c>
      <c r="C3">
        <v>1</v>
      </c>
    </row>
    <row r="4" spans="1:3" x14ac:dyDescent="0.3">
      <c r="A4" s="3" t="s">
        <v>2</v>
      </c>
      <c r="B4" s="2">
        <f ca="1">DATE(YEAR(NOW()),2,1)+14+CHOOSE(WEEKDAY(DATE(YEAR(NOW()),2,1)),1,0,6,5,4,3,2)</f>
        <v>45341</v>
      </c>
    </row>
    <row r="5" spans="1:3" x14ac:dyDescent="0.3">
      <c r="A5" s="3" t="s">
        <v>3</v>
      </c>
      <c r="B5" s="2">
        <v>44272</v>
      </c>
    </row>
    <row r="6" spans="1:3" x14ac:dyDescent="0.3">
      <c r="A6" s="3" t="s">
        <v>4</v>
      </c>
      <c r="B6" s="2">
        <f ca="1">FLOOR("5/"&amp;DAY(MINUTE(YEAR(NOW())/38)/2+56)&amp;"/"&amp;YEAR(NOW()),7)-35</f>
        <v>45381</v>
      </c>
    </row>
    <row r="7" spans="1:3" x14ac:dyDescent="0.3">
      <c r="A7" s="3" t="s">
        <v>5</v>
      </c>
      <c r="B7" s="2">
        <f ca="1">FLOOR("5/"&amp;DAY(MINUTE(YEAR(NOW())/38)/2+56)&amp;"/"&amp;YEAR(NOW()),7)-34</f>
        <v>45382</v>
      </c>
    </row>
    <row r="8" spans="1:3" x14ac:dyDescent="0.3">
      <c r="A8" s="3" t="s">
        <v>6</v>
      </c>
      <c r="B8" s="2">
        <f ca="1">FLOOR("5/"&amp;DAY(MINUTE(YEAR(NOW())/38)/2+56)&amp;"/"&amp;YEAR(NOW()),7)-33</f>
        <v>45383</v>
      </c>
    </row>
    <row r="9" spans="1:3" x14ac:dyDescent="0.3">
      <c r="A9" s="3" t="s">
        <v>7</v>
      </c>
      <c r="B9" s="2">
        <f ca="1">DATE(YEAR(NOW()),5,1)+CHOOSE(WEEKDAY(DATE(YEAR(NOW()),5,1)),1,0,6,5,4,3,2)</f>
        <v>45418</v>
      </c>
    </row>
    <row r="10" spans="1:3" x14ac:dyDescent="0.3">
      <c r="A10" s="3" t="s">
        <v>8</v>
      </c>
      <c r="B10" s="2">
        <f ca="1">DATE(YEAR(NOW()),6,1)-WEEKDAY(DATE(YEAR(NOW()),6,6))</f>
        <v>45439</v>
      </c>
    </row>
    <row r="11" spans="1:3" x14ac:dyDescent="0.3">
      <c r="A11" s="3" t="s">
        <v>9</v>
      </c>
      <c r="B11" s="2">
        <f ca="1">DATE(YEAR(NOW()),5,1)+21+CHOOSE(WEEKDAY(DATE(YEAR(NOW()),5,1)),4,3,2,1,0,6,5)</f>
        <v>45435</v>
      </c>
    </row>
    <row r="12" spans="1:3" x14ac:dyDescent="0.3">
      <c r="A12" s="3" t="s">
        <v>10</v>
      </c>
      <c r="B12" s="2">
        <v>44381</v>
      </c>
    </row>
    <row r="13" spans="1:3" x14ac:dyDescent="0.3">
      <c r="A13" s="3" t="s">
        <v>11</v>
      </c>
      <c r="B13" s="2">
        <v>44389</v>
      </c>
    </row>
    <row r="14" spans="1:3" x14ac:dyDescent="0.3">
      <c r="A14" s="3" t="s">
        <v>12</v>
      </c>
      <c r="B14" s="2">
        <f ca="1">DATE(YEAR(NOW()),8,1)+CHOOSE(WEEKDAY(DATE(YEAR(NOW()),8,1)),1,0,6,5,4,3,2)</f>
        <v>45509</v>
      </c>
    </row>
    <row r="15" spans="1:3" x14ac:dyDescent="0.3">
      <c r="A15" s="3" t="s">
        <v>13</v>
      </c>
      <c r="B15" s="2">
        <f ca="1">DATE(YEAR(NOW()),8,1)+21+CHOOSE(WEEKDAY(DATE(YEAR(NOW()),8,1)),1,0,6,5,4,3,2)</f>
        <v>45530</v>
      </c>
    </row>
    <row r="16" spans="1:3" x14ac:dyDescent="0.3">
      <c r="A16" s="3" t="s">
        <v>14</v>
      </c>
      <c r="B16" s="2">
        <f ca="1">DATE(YEAR(NOW()),9,1)+CHOOSE(WEEKDAY(DATE(YEAR(NOW()),9,1)),1,0,6,5,4,3,2)</f>
        <v>45537</v>
      </c>
    </row>
    <row r="17" spans="1:2" x14ac:dyDescent="0.3">
      <c r="A17" s="3" t="s">
        <v>15</v>
      </c>
      <c r="B17" s="2">
        <f ca="1">DATE(YEAR(NOW()),11,1)+21+CHOOSE(WEEKDAY(DATE(YEAR(NOW()),11,1)),4,3,2,1,0,6,5)</f>
        <v>45624</v>
      </c>
    </row>
    <row r="18" spans="1:2" x14ac:dyDescent="0.3">
      <c r="A18" s="3" t="s">
        <v>16</v>
      </c>
      <c r="B18" s="2">
        <v>44530</v>
      </c>
    </row>
    <row r="19" spans="1:2" x14ac:dyDescent="0.3">
      <c r="A19" s="3" t="s">
        <v>17</v>
      </c>
      <c r="B19" s="2">
        <v>44554</v>
      </c>
    </row>
    <row r="20" spans="1:2" x14ac:dyDescent="0.3">
      <c r="A20" s="3" t="s">
        <v>18</v>
      </c>
      <c r="B20" s="2">
        <v>44555</v>
      </c>
    </row>
    <row r="21" spans="1:2" x14ac:dyDescent="0.3">
      <c r="A21" s="3" t="s">
        <v>19</v>
      </c>
      <c r="B21" s="2">
        <v>44556</v>
      </c>
    </row>
    <row r="22" spans="1:2" x14ac:dyDescent="0.3">
      <c r="A22" s="3" t="s">
        <v>20</v>
      </c>
      <c r="B22" s="2">
        <v>44561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Intro</vt:lpstr>
      <vt:lpstr>Holidays</vt:lpstr>
      <vt:lpstr>Public Holidays</vt:lpstr>
      <vt:lpstr>Holidays!Print_Titles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Ferguson</dc:creator>
  <cp:lastModifiedBy>Kevin Ferguson</cp:lastModifiedBy>
  <cp:lastPrinted>2021-09-18T21:34:53Z</cp:lastPrinted>
  <dcterms:created xsi:type="dcterms:W3CDTF">2021-09-18T14:07:24Z</dcterms:created>
  <dcterms:modified xsi:type="dcterms:W3CDTF">2024-12-24T04:59:49Z</dcterms:modified>
</cp:coreProperties>
</file>